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PB\Desktop\odemčené\odemčené\"/>
    </mc:Choice>
  </mc:AlternateContent>
  <xr:revisionPtr revIDLastSave="0" documentId="13_ncr:1_{54532CFA-7E5C-4CA1-850F-FBE606ABE7E1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Rekapitulace stavby" sheetId="1" r:id="rId1"/>
    <sheet name="D.1.4c - TPS Zdravotechnika" sheetId="2" r:id="rId2"/>
    <sheet name="IO 400 - AREÁLOVÉ ROZVODY..." sheetId="3" r:id="rId3"/>
    <sheet name="IO 401 - RETENČNÍ NÁDRŽ" sheetId="4" r:id="rId4"/>
    <sheet name="IO 420 - AREÁLOVÉ ROZVODY..." sheetId="5" r:id="rId5"/>
  </sheets>
  <definedNames>
    <definedName name="_xlnm._FilterDatabase" localSheetId="1" hidden="1">'D.1.4c - TPS Zdravotechnika'!$C$131:$K$589</definedName>
    <definedName name="_xlnm._FilterDatabase" localSheetId="2" hidden="1">'IO 400 - AREÁLOVÉ ROZVODY...'!$C$123:$K$344</definedName>
    <definedName name="_xlnm._FilterDatabase" localSheetId="3" hidden="1">'IO 401 - RETENČNÍ NÁDRŽ'!$C$120:$K$154</definedName>
    <definedName name="_xlnm._FilterDatabase" localSheetId="4" hidden="1">'IO 420 - AREÁLOVÉ ROZVODY...'!$C$122:$K$235</definedName>
    <definedName name="_xlnm.Print_Titles" localSheetId="1">'D.1.4c - TPS Zdravotechnika'!$131:$131</definedName>
    <definedName name="_xlnm.Print_Titles" localSheetId="2">'IO 400 - AREÁLOVÉ ROZVODY...'!$123:$123</definedName>
    <definedName name="_xlnm.Print_Titles" localSheetId="3">'IO 401 - RETENČNÍ NÁDRŽ'!$120:$120</definedName>
    <definedName name="_xlnm.Print_Titles" localSheetId="4">'IO 420 - AREÁLOVÉ ROZVODY...'!$122:$122</definedName>
    <definedName name="_xlnm.Print_Titles" localSheetId="0">'Rekapitulace stavby'!$92:$92</definedName>
    <definedName name="_xlnm.Print_Area" localSheetId="1">'D.1.4c - TPS Zdravotechnika'!$C$4:$J$76,'D.1.4c - TPS Zdravotechnika'!$C$82:$J$113,'D.1.4c - TPS Zdravotechnika'!$C$119:$K$589</definedName>
    <definedName name="_xlnm.Print_Area" localSheetId="2">'IO 400 - AREÁLOVÉ ROZVODY...'!$C$4:$J$76,'IO 400 - AREÁLOVÉ ROZVODY...'!$C$82:$J$105,'IO 400 - AREÁLOVÉ ROZVODY...'!$C$111:$K$344</definedName>
    <definedName name="_xlnm.Print_Area" localSheetId="3">'IO 401 - RETENČNÍ NÁDRŽ'!$C$4:$J$76,'IO 401 - RETENČNÍ NÁDRŽ'!$C$82:$J$102,'IO 401 - RETENČNÍ NÁDRŽ'!$C$108:$K$154</definedName>
    <definedName name="_xlnm.Print_Area" localSheetId="4">'IO 420 - AREÁLOVÉ ROZVODY...'!$C$4:$J$76,'IO 420 - AREÁLOVÉ ROZVODY...'!$C$82:$J$104,'IO 420 - AREÁLOVÉ ROZVODY...'!$C$110:$K$235</definedName>
    <definedName name="_xlnm.Print_Area" localSheetId="0">'Rekapitulace stavby'!$D$4:$AO$76,'Rekapitulace stavby'!$C$82:$AQ$99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235" i="5"/>
  <c r="BH235" i="5"/>
  <c r="BG235" i="5"/>
  <c r="BF235" i="5"/>
  <c r="T235" i="5"/>
  <c r="T234" i="5" s="1"/>
  <c r="T233" i="5" s="1"/>
  <c r="R235" i="5"/>
  <c r="R234" i="5" s="1"/>
  <c r="R233" i="5" s="1"/>
  <c r="P235" i="5"/>
  <c r="P234" i="5" s="1"/>
  <c r="P233" i="5" s="1"/>
  <c r="BK235" i="5"/>
  <c r="BK234" i="5"/>
  <c r="J235" i="5"/>
  <c r="BE235" i="5" s="1"/>
  <c r="BI232" i="5"/>
  <c r="BH232" i="5"/>
  <c r="BG232" i="5"/>
  <c r="BF232" i="5"/>
  <c r="T232" i="5"/>
  <c r="R232" i="5"/>
  <c r="P232" i="5"/>
  <c r="BK232" i="5"/>
  <c r="J232" i="5"/>
  <c r="BE232" i="5" s="1"/>
  <c r="BI231" i="5"/>
  <c r="BH231" i="5"/>
  <c r="BG231" i="5"/>
  <c r="BF231" i="5"/>
  <c r="T231" i="5"/>
  <c r="R231" i="5"/>
  <c r="P231" i="5"/>
  <c r="BK231" i="5"/>
  <c r="J231" i="5"/>
  <c r="BE231" i="5"/>
  <c r="BI229" i="5"/>
  <c r="BH229" i="5"/>
  <c r="BG229" i="5"/>
  <c r="BF229" i="5"/>
  <c r="T229" i="5"/>
  <c r="T227" i="5" s="1"/>
  <c r="R229" i="5"/>
  <c r="P229" i="5"/>
  <c r="BK229" i="5"/>
  <c r="J229" i="5"/>
  <c r="BE229" i="5" s="1"/>
  <c r="BI228" i="5"/>
  <c r="BH228" i="5"/>
  <c r="BG228" i="5"/>
  <c r="BF228" i="5"/>
  <c r="T228" i="5"/>
  <c r="R228" i="5"/>
  <c r="R227" i="5" s="1"/>
  <c r="P228" i="5"/>
  <c r="BK228" i="5"/>
  <c r="BK227" i="5" s="1"/>
  <c r="J227" i="5" s="1"/>
  <c r="J101" i="5" s="1"/>
  <c r="J228" i="5"/>
  <c r="BE228" i="5" s="1"/>
  <c r="BI225" i="5"/>
  <c r="BH225" i="5"/>
  <c r="BG225" i="5"/>
  <c r="BF225" i="5"/>
  <c r="T225" i="5"/>
  <c r="R225" i="5"/>
  <c r="P225" i="5"/>
  <c r="BK225" i="5"/>
  <c r="J225" i="5"/>
  <c r="BE225" i="5" s="1"/>
  <c r="BI223" i="5"/>
  <c r="BH223" i="5"/>
  <c r="BG223" i="5"/>
  <c r="BF223" i="5"/>
  <c r="T223" i="5"/>
  <c r="R223" i="5"/>
  <c r="P223" i="5"/>
  <c r="BK223" i="5"/>
  <c r="J223" i="5"/>
  <c r="BE223" i="5" s="1"/>
  <c r="BI221" i="5"/>
  <c r="BH221" i="5"/>
  <c r="BG221" i="5"/>
  <c r="BF221" i="5"/>
  <c r="T221" i="5"/>
  <c r="R221" i="5"/>
  <c r="P221" i="5"/>
  <c r="BK221" i="5"/>
  <c r="J221" i="5"/>
  <c r="BE221" i="5"/>
  <c r="BI219" i="5"/>
  <c r="BH219" i="5"/>
  <c r="BG219" i="5"/>
  <c r="BF219" i="5"/>
  <c r="T219" i="5"/>
  <c r="R219" i="5"/>
  <c r="P219" i="5"/>
  <c r="BK219" i="5"/>
  <c r="J219" i="5"/>
  <c r="BE219" i="5" s="1"/>
  <c r="BI217" i="5"/>
  <c r="BH217" i="5"/>
  <c r="BG217" i="5"/>
  <c r="BF217" i="5"/>
  <c r="T217" i="5"/>
  <c r="R217" i="5"/>
  <c r="P217" i="5"/>
  <c r="BK217" i="5"/>
  <c r="J217" i="5"/>
  <c r="BE217" i="5" s="1"/>
  <c r="BI215" i="5"/>
  <c r="BH215" i="5"/>
  <c r="BG215" i="5"/>
  <c r="BF215" i="5"/>
  <c r="T215" i="5"/>
  <c r="R215" i="5"/>
  <c r="P215" i="5"/>
  <c r="BK215" i="5"/>
  <c r="J215" i="5"/>
  <c r="BE215" i="5" s="1"/>
  <c r="BI213" i="5"/>
  <c r="BH213" i="5"/>
  <c r="BG213" i="5"/>
  <c r="BF213" i="5"/>
  <c r="T213" i="5"/>
  <c r="R213" i="5"/>
  <c r="P213" i="5"/>
  <c r="BK213" i="5"/>
  <c r="J213" i="5"/>
  <c r="BE213" i="5"/>
  <c r="BI211" i="5"/>
  <c r="BH211" i="5"/>
  <c r="BG211" i="5"/>
  <c r="BF211" i="5"/>
  <c r="T211" i="5"/>
  <c r="R211" i="5"/>
  <c r="P211" i="5"/>
  <c r="BK211" i="5"/>
  <c r="J211" i="5"/>
  <c r="BE211" i="5" s="1"/>
  <c r="BI209" i="5"/>
  <c r="BH209" i="5"/>
  <c r="BG209" i="5"/>
  <c r="BF209" i="5"/>
  <c r="T209" i="5"/>
  <c r="R209" i="5"/>
  <c r="P209" i="5"/>
  <c r="BK209" i="5"/>
  <c r="J209" i="5"/>
  <c r="BE209" i="5"/>
  <c r="BI207" i="5"/>
  <c r="BH207" i="5"/>
  <c r="BG207" i="5"/>
  <c r="BF207" i="5"/>
  <c r="T207" i="5"/>
  <c r="R207" i="5"/>
  <c r="P207" i="5"/>
  <c r="BK207" i="5"/>
  <c r="J207" i="5"/>
  <c r="BE207" i="5" s="1"/>
  <c r="BI205" i="5"/>
  <c r="BH205" i="5"/>
  <c r="BG205" i="5"/>
  <c r="BF205" i="5"/>
  <c r="T205" i="5"/>
  <c r="R205" i="5"/>
  <c r="P205" i="5"/>
  <c r="BK205" i="5"/>
  <c r="J205" i="5"/>
  <c r="BE205" i="5"/>
  <c r="BI203" i="5"/>
  <c r="BH203" i="5"/>
  <c r="BG203" i="5"/>
  <c r="BF203" i="5"/>
  <c r="T203" i="5"/>
  <c r="R203" i="5"/>
  <c r="P203" i="5"/>
  <c r="BK203" i="5"/>
  <c r="J203" i="5"/>
  <c r="BE203" i="5" s="1"/>
  <c r="BI201" i="5"/>
  <c r="BH201" i="5"/>
  <c r="BG201" i="5"/>
  <c r="BF201" i="5"/>
  <c r="T201" i="5"/>
  <c r="R201" i="5"/>
  <c r="P201" i="5"/>
  <c r="BK201" i="5"/>
  <c r="J201" i="5"/>
  <c r="BE201" i="5"/>
  <c r="BI199" i="5"/>
  <c r="BH199" i="5"/>
  <c r="BG199" i="5"/>
  <c r="BF199" i="5"/>
  <c r="T199" i="5"/>
  <c r="R199" i="5"/>
  <c r="P199" i="5"/>
  <c r="BK199" i="5"/>
  <c r="J199" i="5"/>
  <c r="BE199" i="5" s="1"/>
  <c r="BI197" i="5"/>
  <c r="BH197" i="5"/>
  <c r="BG197" i="5"/>
  <c r="BF197" i="5"/>
  <c r="T197" i="5"/>
  <c r="R197" i="5"/>
  <c r="P197" i="5"/>
  <c r="BK197" i="5"/>
  <c r="J197" i="5"/>
  <c r="BE197" i="5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 s="1"/>
  <c r="BI191" i="5"/>
  <c r="BH191" i="5"/>
  <c r="BG191" i="5"/>
  <c r="BF191" i="5"/>
  <c r="T191" i="5"/>
  <c r="R191" i="5"/>
  <c r="P191" i="5"/>
  <c r="BK191" i="5"/>
  <c r="J191" i="5"/>
  <c r="BE191" i="5" s="1"/>
  <c r="BI189" i="5"/>
  <c r="BH189" i="5"/>
  <c r="BG189" i="5"/>
  <c r="BF189" i="5"/>
  <c r="T189" i="5"/>
  <c r="R189" i="5"/>
  <c r="P189" i="5"/>
  <c r="BK189" i="5"/>
  <c r="J189" i="5"/>
  <c r="BE189" i="5" s="1"/>
  <c r="BI187" i="5"/>
  <c r="BH187" i="5"/>
  <c r="BG187" i="5"/>
  <c r="BF187" i="5"/>
  <c r="T187" i="5"/>
  <c r="R187" i="5"/>
  <c r="P187" i="5"/>
  <c r="BK187" i="5"/>
  <c r="J187" i="5"/>
  <c r="BE187" i="5" s="1"/>
  <c r="BI185" i="5"/>
  <c r="BH185" i="5"/>
  <c r="BG185" i="5"/>
  <c r="BF185" i="5"/>
  <c r="T185" i="5"/>
  <c r="R185" i="5"/>
  <c r="P185" i="5"/>
  <c r="BK185" i="5"/>
  <c r="J185" i="5"/>
  <c r="BE185" i="5"/>
  <c r="BI183" i="5"/>
  <c r="BH183" i="5"/>
  <c r="BG183" i="5"/>
  <c r="BF183" i="5"/>
  <c r="T183" i="5"/>
  <c r="R183" i="5"/>
  <c r="P183" i="5"/>
  <c r="BK183" i="5"/>
  <c r="J183" i="5"/>
  <c r="BE183" i="5" s="1"/>
  <c r="BI181" i="5"/>
  <c r="BH181" i="5"/>
  <c r="BG181" i="5"/>
  <c r="BF181" i="5"/>
  <c r="T181" i="5"/>
  <c r="R181" i="5"/>
  <c r="P181" i="5"/>
  <c r="BK181" i="5"/>
  <c r="J181" i="5"/>
  <c r="BE181" i="5" s="1"/>
  <c r="BI179" i="5"/>
  <c r="BH179" i="5"/>
  <c r="BG179" i="5"/>
  <c r="BF179" i="5"/>
  <c r="T179" i="5"/>
  <c r="R179" i="5"/>
  <c r="P179" i="5"/>
  <c r="BK179" i="5"/>
  <c r="J179" i="5"/>
  <c r="BE179" i="5" s="1"/>
  <c r="BI177" i="5"/>
  <c r="BH177" i="5"/>
  <c r="BG177" i="5"/>
  <c r="BF177" i="5"/>
  <c r="T177" i="5"/>
  <c r="R177" i="5"/>
  <c r="P177" i="5"/>
  <c r="BK177" i="5"/>
  <c r="J177" i="5"/>
  <c r="BE177" i="5" s="1"/>
  <c r="BI175" i="5"/>
  <c r="BH175" i="5"/>
  <c r="BG175" i="5"/>
  <c r="BF175" i="5"/>
  <c r="T175" i="5"/>
  <c r="R175" i="5"/>
  <c r="P175" i="5"/>
  <c r="BK175" i="5"/>
  <c r="J175" i="5"/>
  <c r="BE175" i="5" s="1"/>
  <c r="BI173" i="5"/>
  <c r="BH173" i="5"/>
  <c r="BG173" i="5"/>
  <c r="BF173" i="5"/>
  <c r="T173" i="5"/>
  <c r="R173" i="5"/>
  <c r="P173" i="5"/>
  <c r="BK173" i="5"/>
  <c r="J173" i="5"/>
  <c r="BE173" i="5"/>
  <c r="BI171" i="5"/>
  <c r="BH171" i="5"/>
  <c r="BG171" i="5"/>
  <c r="BF171" i="5"/>
  <c r="T171" i="5"/>
  <c r="R171" i="5"/>
  <c r="P171" i="5"/>
  <c r="BK171" i="5"/>
  <c r="J171" i="5"/>
  <c r="BE171" i="5" s="1"/>
  <c r="BI169" i="5"/>
  <c r="BH169" i="5"/>
  <c r="BG169" i="5"/>
  <c r="BF169" i="5"/>
  <c r="T169" i="5"/>
  <c r="R169" i="5"/>
  <c r="P169" i="5"/>
  <c r="BK169" i="5"/>
  <c r="J169" i="5"/>
  <c r="BE169" i="5" s="1"/>
  <c r="BI167" i="5"/>
  <c r="BH167" i="5"/>
  <c r="BG167" i="5"/>
  <c r="BF167" i="5"/>
  <c r="T167" i="5"/>
  <c r="R167" i="5"/>
  <c r="P167" i="5"/>
  <c r="BK167" i="5"/>
  <c r="J167" i="5"/>
  <c r="BE167" i="5" s="1"/>
  <c r="BI165" i="5"/>
  <c r="BH165" i="5"/>
  <c r="BG165" i="5"/>
  <c r="BF165" i="5"/>
  <c r="T165" i="5"/>
  <c r="R165" i="5"/>
  <c r="P165" i="5"/>
  <c r="BK165" i="5"/>
  <c r="J165" i="5"/>
  <c r="BE165" i="5"/>
  <c r="BI163" i="5"/>
  <c r="BH163" i="5"/>
  <c r="BG163" i="5"/>
  <c r="BF163" i="5"/>
  <c r="T163" i="5"/>
  <c r="R163" i="5"/>
  <c r="P163" i="5"/>
  <c r="BK163" i="5"/>
  <c r="J163" i="5"/>
  <c r="BE163" i="5" s="1"/>
  <c r="BI161" i="5"/>
  <c r="BH161" i="5"/>
  <c r="BG161" i="5"/>
  <c r="BF161" i="5"/>
  <c r="T161" i="5"/>
  <c r="R161" i="5"/>
  <c r="P161" i="5"/>
  <c r="BK161" i="5"/>
  <c r="J161" i="5"/>
  <c r="BE161" i="5"/>
  <c r="BI159" i="5"/>
  <c r="BH159" i="5"/>
  <c r="BG159" i="5"/>
  <c r="BF159" i="5"/>
  <c r="T159" i="5"/>
  <c r="R159" i="5"/>
  <c r="P159" i="5"/>
  <c r="BK159" i="5"/>
  <c r="BK154" i="5" s="1"/>
  <c r="J154" i="5" s="1"/>
  <c r="J100" i="5" s="1"/>
  <c r="J159" i="5"/>
  <c r="BE159" i="5" s="1"/>
  <c r="BI157" i="5"/>
  <c r="BH157" i="5"/>
  <c r="BG157" i="5"/>
  <c r="BF157" i="5"/>
  <c r="T157" i="5"/>
  <c r="R157" i="5"/>
  <c r="R154" i="5" s="1"/>
  <c r="P157" i="5"/>
  <c r="BK157" i="5"/>
  <c r="J157" i="5"/>
  <c r="BE157" i="5"/>
  <c r="BI155" i="5"/>
  <c r="BH155" i="5"/>
  <c r="BG155" i="5"/>
  <c r="BF155" i="5"/>
  <c r="T155" i="5"/>
  <c r="R155" i="5"/>
  <c r="P155" i="5"/>
  <c r="BK155" i="5"/>
  <c r="J155" i="5"/>
  <c r="BE155" i="5" s="1"/>
  <c r="BI151" i="5"/>
  <c r="BH151" i="5"/>
  <c r="BG151" i="5"/>
  <c r="BF151" i="5"/>
  <c r="T151" i="5"/>
  <c r="T150" i="5" s="1"/>
  <c r="R151" i="5"/>
  <c r="R150" i="5"/>
  <c r="P151" i="5"/>
  <c r="P150" i="5" s="1"/>
  <c r="BK151" i="5"/>
  <c r="BK150" i="5"/>
  <c r="J150" i="5"/>
  <c r="J99" i="5" s="1"/>
  <c r="J151" i="5"/>
  <c r="BE151" i="5" s="1"/>
  <c r="BI148" i="5"/>
  <c r="BH148" i="5"/>
  <c r="BG148" i="5"/>
  <c r="BF148" i="5"/>
  <c r="T148" i="5"/>
  <c r="R148" i="5"/>
  <c r="P148" i="5"/>
  <c r="BK148" i="5"/>
  <c r="J148" i="5"/>
  <c r="BE148" i="5" s="1"/>
  <c r="BI145" i="5"/>
  <c r="BH145" i="5"/>
  <c r="BG145" i="5"/>
  <c r="BF145" i="5"/>
  <c r="T145" i="5"/>
  <c r="R145" i="5"/>
  <c r="P145" i="5"/>
  <c r="BK145" i="5"/>
  <c r="J145" i="5"/>
  <c r="BE145" i="5"/>
  <c r="BI143" i="5"/>
  <c r="BH143" i="5"/>
  <c r="BG143" i="5"/>
  <c r="BF143" i="5"/>
  <c r="T143" i="5"/>
  <c r="R143" i="5"/>
  <c r="P143" i="5"/>
  <c r="BK143" i="5"/>
  <c r="J143" i="5"/>
  <c r="BE143" i="5" s="1"/>
  <c r="BI141" i="5"/>
  <c r="BH141" i="5"/>
  <c r="BG141" i="5"/>
  <c r="BF141" i="5"/>
  <c r="J34" i="5" s="1"/>
  <c r="AW98" i="1" s="1"/>
  <c r="T141" i="5"/>
  <c r="R141" i="5"/>
  <c r="P141" i="5"/>
  <c r="BK141" i="5"/>
  <c r="J141" i="5"/>
  <c r="BE141" i="5"/>
  <c r="BI139" i="5"/>
  <c r="BH139" i="5"/>
  <c r="BG139" i="5"/>
  <c r="BF139" i="5"/>
  <c r="T139" i="5"/>
  <c r="R139" i="5"/>
  <c r="P139" i="5"/>
  <c r="BK139" i="5"/>
  <c r="J139" i="5"/>
  <c r="BE139" i="5" s="1"/>
  <c r="BI135" i="5"/>
  <c r="BH135" i="5"/>
  <c r="BG135" i="5"/>
  <c r="BF135" i="5"/>
  <c r="T135" i="5"/>
  <c r="R135" i="5"/>
  <c r="P135" i="5"/>
  <c r="BK135" i="5"/>
  <c r="J135" i="5"/>
  <c r="BE135" i="5" s="1"/>
  <c r="BI133" i="5"/>
  <c r="BH133" i="5"/>
  <c r="BG133" i="5"/>
  <c r="BF133" i="5"/>
  <c r="T133" i="5"/>
  <c r="R133" i="5"/>
  <c r="P133" i="5"/>
  <c r="BK133" i="5"/>
  <c r="J133" i="5"/>
  <c r="BE133" i="5" s="1"/>
  <c r="BI126" i="5"/>
  <c r="BH126" i="5"/>
  <c r="F36" i="5" s="1"/>
  <c r="BC98" i="1" s="1"/>
  <c r="BG126" i="5"/>
  <c r="BF126" i="5"/>
  <c r="T126" i="5"/>
  <c r="R126" i="5"/>
  <c r="P126" i="5"/>
  <c r="P125" i="5" s="1"/>
  <c r="BK126" i="5"/>
  <c r="J126" i="5"/>
  <c r="BE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3" i="5"/>
  <c r="E85" i="5"/>
  <c r="J37" i="4"/>
  <c r="J36" i="4"/>
  <c r="AY97" i="1" s="1"/>
  <c r="J35" i="4"/>
  <c r="AX97" i="1" s="1"/>
  <c r="BI154" i="4"/>
  <c r="BH154" i="4"/>
  <c r="BG154" i="4"/>
  <c r="BF154" i="4"/>
  <c r="T154" i="4"/>
  <c r="T153" i="4"/>
  <c r="R154" i="4"/>
  <c r="R153" i="4" s="1"/>
  <c r="P154" i="4"/>
  <c r="P153" i="4" s="1"/>
  <c r="BK154" i="4"/>
  <c r="BK153" i="4" s="1"/>
  <c r="J153" i="4" s="1"/>
  <c r="J101" i="4" s="1"/>
  <c r="J154" i="4"/>
  <c r="BE154" i="4" s="1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P149" i="4"/>
  <c r="BK149" i="4"/>
  <c r="BK144" i="4" s="1"/>
  <c r="J144" i="4" s="1"/>
  <c r="J100" i="4" s="1"/>
  <c r="J149" i="4"/>
  <c r="BE149" i="4" s="1"/>
  <c r="BI147" i="4"/>
  <c r="BH147" i="4"/>
  <c r="BG147" i="4"/>
  <c r="BF147" i="4"/>
  <c r="T147" i="4"/>
  <c r="R147" i="4"/>
  <c r="P147" i="4"/>
  <c r="BK147" i="4"/>
  <c r="J147" i="4"/>
  <c r="BE147" i="4" s="1"/>
  <c r="BI145" i="4"/>
  <c r="BH145" i="4"/>
  <c r="BG145" i="4"/>
  <c r="BF145" i="4"/>
  <c r="T145" i="4"/>
  <c r="R145" i="4"/>
  <c r="R144" i="4" s="1"/>
  <c r="P145" i="4"/>
  <c r="BK145" i="4"/>
  <c r="J145" i="4"/>
  <c r="BE145" i="4" s="1"/>
  <c r="BI141" i="4"/>
  <c r="BH141" i="4"/>
  <c r="BG141" i="4"/>
  <c r="BF141" i="4"/>
  <c r="T141" i="4"/>
  <c r="T140" i="4" s="1"/>
  <c r="R141" i="4"/>
  <c r="R140" i="4" s="1"/>
  <c r="P141" i="4"/>
  <c r="P140" i="4" s="1"/>
  <c r="BK141" i="4"/>
  <c r="BK140" i="4"/>
  <c r="J140" i="4"/>
  <c r="J99" i="4" s="1"/>
  <c r="J141" i="4"/>
  <c r="BE141" i="4" s="1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 s="1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J34" i="4"/>
  <c r="AW97" i="1" s="1"/>
  <c r="T124" i="4"/>
  <c r="R124" i="4"/>
  <c r="P124" i="4"/>
  <c r="BK124" i="4"/>
  <c r="BK123" i="4" s="1"/>
  <c r="J123" i="4" s="1"/>
  <c r="J98" i="4" s="1"/>
  <c r="J124" i="4"/>
  <c r="BE124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J37" i="3"/>
  <c r="J36" i="3"/>
  <c r="AY96" i="1" s="1"/>
  <c r="J35" i="3"/>
  <c r="AX96" i="1" s="1"/>
  <c r="BI344" i="3"/>
  <c r="BH344" i="3"/>
  <c r="BG344" i="3"/>
  <c r="BF344" i="3"/>
  <c r="T344" i="3"/>
  <c r="R344" i="3"/>
  <c r="P344" i="3"/>
  <c r="BK344" i="3"/>
  <c r="J344" i="3"/>
  <c r="BE344" i="3"/>
  <c r="BI342" i="3"/>
  <c r="BH342" i="3"/>
  <c r="BG342" i="3"/>
  <c r="BF342" i="3"/>
  <c r="T342" i="3"/>
  <c r="R342" i="3"/>
  <c r="P342" i="3"/>
  <c r="BK342" i="3"/>
  <c r="J342" i="3"/>
  <c r="BE342" i="3" s="1"/>
  <c r="BI340" i="3"/>
  <c r="BH340" i="3"/>
  <c r="BG340" i="3"/>
  <c r="BF340" i="3"/>
  <c r="T340" i="3"/>
  <c r="R340" i="3"/>
  <c r="R337" i="3" s="1"/>
  <c r="R336" i="3" s="1"/>
  <c r="P340" i="3"/>
  <c r="BK340" i="3"/>
  <c r="J340" i="3"/>
  <c r="BE340" i="3" s="1"/>
  <c r="BI338" i="3"/>
  <c r="BH338" i="3"/>
  <c r="BG338" i="3"/>
  <c r="BF338" i="3"/>
  <c r="T338" i="3"/>
  <c r="T337" i="3" s="1"/>
  <c r="T336" i="3" s="1"/>
  <c r="R338" i="3"/>
  <c r="P338" i="3"/>
  <c r="BK338" i="3"/>
  <c r="J338" i="3"/>
  <c r="BE338" i="3"/>
  <c r="BI335" i="3"/>
  <c r="BH335" i="3"/>
  <c r="BG335" i="3"/>
  <c r="BF335" i="3"/>
  <c r="T335" i="3"/>
  <c r="T334" i="3"/>
  <c r="R335" i="3"/>
  <c r="R334" i="3" s="1"/>
  <c r="P335" i="3"/>
  <c r="P334" i="3" s="1"/>
  <c r="BK335" i="3"/>
  <c r="BK334" i="3" s="1"/>
  <c r="J334" i="3" s="1"/>
  <c r="J102" i="3" s="1"/>
  <c r="J335" i="3"/>
  <c r="BE335" i="3" s="1"/>
  <c r="BI332" i="3"/>
  <c r="BH332" i="3"/>
  <c r="BG332" i="3"/>
  <c r="BF332" i="3"/>
  <c r="T332" i="3"/>
  <c r="R332" i="3"/>
  <c r="P332" i="3"/>
  <c r="BK332" i="3"/>
  <c r="J332" i="3"/>
  <c r="BE332" i="3"/>
  <c r="BI330" i="3"/>
  <c r="BH330" i="3"/>
  <c r="BG330" i="3"/>
  <c r="BF330" i="3"/>
  <c r="T330" i="3"/>
  <c r="R330" i="3"/>
  <c r="P330" i="3"/>
  <c r="BK330" i="3"/>
  <c r="J330" i="3"/>
  <c r="BE330" i="3" s="1"/>
  <c r="BI328" i="3"/>
  <c r="BH328" i="3"/>
  <c r="BG328" i="3"/>
  <c r="BF328" i="3"/>
  <c r="T328" i="3"/>
  <c r="R328" i="3"/>
  <c r="P328" i="3"/>
  <c r="BK328" i="3"/>
  <c r="J328" i="3"/>
  <c r="BE328" i="3"/>
  <c r="BI326" i="3"/>
  <c r="BH326" i="3"/>
  <c r="BG326" i="3"/>
  <c r="BF326" i="3"/>
  <c r="T326" i="3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2" i="3"/>
  <c r="BH322" i="3"/>
  <c r="BG322" i="3"/>
  <c r="BF322" i="3"/>
  <c r="T322" i="3"/>
  <c r="R322" i="3"/>
  <c r="P322" i="3"/>
  <c r="BK322" i="3"/>
  <c r="J322" i="3"/>
  <c r="BE322" i="3" s="1"/>
  <c r="BI320" i="3"/>
  <c r="BH320" i="3"/>
  <c r="BG320" i="3"/>
  <c r="BF320" i="3"/>
  <c r="T320" i="3"/>
  <c r="R320" i="3"/>
  <c r="P320" i="3"/>
  <c r="BK320" i="3"/>
  <c r="J320" i="3"/>
  <c r="BE320" i="3" s="1"/>
  <c r="BI318" i="3"/>
  <c r="BH318" i="3"/>
  <c r="BG318" i="3"/>
  <c r="BF318" i="3"/>
  <c r="T318" i="3"/>
  <c r="R318" i="3"/>
  <c r="P318" i="3"/>
  <c r="BK318" i="3"/>
  <c r="J318" i="3"/>
  <c r="BE318" i="3" s="1"/>
  <c r="BI316" i="3"/>
  <c r="BH316" i="3"/>
  <c r="BG316" i="3"/>
  <c r="BF316" i="3"/>
  <c r="T316" i="3"/>
  <c r="R316" i="3"/>
  <c r="P316" i="3"/>
  <c r="BK316" i="3"/>
  <c r="J316" i="3"/>
  <c r="BE316" i="3"/>
  <c r="BI314" i="3"/>
  <c r="BH314" i="3"/>
  <c r="BG314" i="3"/>
  <c r="BF314" i="3"/>
  <c r="T314" i="3"/>
  <c r="R314" i="3"/>
  <c r="P314" i="3"/>
  <c r="BK314" i="3"/>
  <c r="J314" i="3"/>
  <c r="BE314" i="3" s="1"/>
  <c r="BI312" i="3"/>
  <c r="BH312" i="3"/>
  <c r="BG312" i="3"/>
  <c r="BF312" i="3"/>
  <c r="T312" i="3"/>
  <c r="R312" i="3"/>
  <c r="P312" i="3"/>
  <c r="BK312" i="3"/>
  <c r="J312" i="3"/>
  <c r="BE312" i="3" s="1"/>
  <c r="BI310" i="3"/>
  <c r="BH310" i="3"/>
  <c r="BG310" i="3"/>
  <c r="BF310" i="3"/>
  <c r="T310" i="3"/>
  <c r="R310" i="3"/>
  <c r="P310" i="3"/>
  <c r="BK310" i="3"/>
  <c r="J310" i="3"/>
  <c r="BE310" i="3" s="1"/>
  <c r="BI308" i="3"/>
  <c r="BH308" i="3"/>
  <c r="BG308" i="3"/>
  <c r="BF308" i="3"/>
  <c r="T308" i="3"/>
  <c r="R308" i="3"/>
  <c r="P308" i="3"/>
  <c r="BK308" i="3"/>
  <c r="J308" i="3"/>
  <c r="BE308" i="3"/>
  <c r="BI306" i="3"/>
  <c r="BH306" i="3"/>
  <c r="BG306" i="3"/>
  <c r="BF306" i="3"/>
  <c r="T306" i="3"/>
  <c r="R306" i="3"/>
  <c r="P306" i="3"/>
  <c r="BK306" i="3"/>
  <c r="J306" i="3"/>
  <c r="BE306" i="3"/>
  <c r="BI304" i="3"/>
  <c r="BH304" i="3"/>
  <c r="BG304" i="3"/>
  <c r="BF304" i="3"/>
  <c r="T304" i="3"/>
  <c r="R304" i="3"/>
  <c r="P304" i="3"/>
  <c r="BK304" i="3"/>
  <c r="J304" i="3"/>
  <c r="BE304" i="3" s="1"/>
  <c r="BI302" i="3"/>
  <c r="BH302" i="3"/>
  <c r="BG302" i="3"/>
  <c r="BF302" i="3"/>
  <c r="T302" i="3"/>
  <c r="R302" i="3"/>
  <c r="P302" i="3"/>
  <c r="BK302" i="3"/>
  <c r="J302" i="3"/>
  <c r="BE302" i="3"/>
  <c r="BI300" i="3"/>
  <c r="BH300" i="3"/>
  <c r="BG300" i="3"/>
  <c r="BF300" i="3"/>
  <c r="T300" i="3"/>
  <c r="R300" i="3"/>
  <c r="P300" i="3"/>
  <c r="BK300" i="3"/>
  <c r="J300" i="3"/>
  <c r="BE300" i="3" s="1"/>
  <c r="BI298" i="3"/>
  <c r="BH298" i="3"/>
  <c r="BG298" i="3"/>
  <c r="BF298" i="3"/>
  <c r="T298" i="3"/>
  <c r="R298" i="3"/>
  <c r="P298" i="3"/>
  <c r="BK298" i="3"/>
  <c r="J298" i="3"/>
  <c r="BE298" i="3" s="1"/>
  <c r="BI296" i="3"/>
  <c r="BH296" i="3"/>
  <c r="BG296" i="3"/>
  <c r="BF296" i="3"/>
  <c r="T296" i="3"/>
  <c r="R296" i="3"/>
  <c r="P296" i="3"/>
  <c r="BK296" i="3"/>
  <c r="J296" i="3"/>
  <c r="BE296" i="3"/>
  <c r="BI294" i="3"/>
  <c r="BH294" i="3"/>
  <c r="BG294" i="3"/>
  <c r="BF294" i="3"/>
  <c r="T294" i="3"/>
  <c r="R294" i="3"/>
  <c r="P294" i="3"/>
  <c r="BK294" i="3"/>
  <c r="J294" i="3"/>
  <c r="BE294" i="3"/>
  <c r="BI292" i="3"/>
  <c r="BH292" i="3"/>
  <c r="BG292" i="3"/>
  <c r="BF292" i="3"/>
  <c r="T292" i="3"/>
  <c r="R292" i="3"/>
  <c r="P292" i="3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T286" i="3"/>
  <c r="R286" i="3"/>
  <c r="P286" i="3"/>
  <c r="BK286" i="3"/>
  <c r="J286" i="3"/>
  <c r="BE286" i="3" s="1"/>
  <c r="BI284" i="3"/>
  <c r="BH284" i="3"/>
  <c r="BG284" i="3"/>
  <c r="BF284" i="3"/>
  <c r="T284" i="3"/>
  <c r="R284" i="3"/>
  <c r="P284" i="3"/>
  <c r="BK284" i="3"/>
  <c r="J284" i="3"/>
  <c r="BE284" i="3"/>
  <c r="BI282" i="3"/>
  <c r="BH282" i="3"/>
  <c r="BG282" i="3"/>
  <c r="BF282" i="3"/>
  <c r="T282" i="3"/>
  <c r="R282" i="3"/>
  <c r="P282" i="3"/>
  <c r="BK282" i="3"/>
  <c r="J282" i="3"/>
  <c r="BE282" i="3"/>
  <c r="BI280" i="3"/>
  <c r="BH280" i="3"/>
  <c r="BG280" i="3"/>
  <c r="BF280" i="3"/>
  <c r="T280" i="3"/>
  <c r="R280" i="3"/>
  <c r="P280" i="3"/>
  <c r="BK280" i="3"/>
  <c r="J280" i="3"/>
  <c r="BE280" i="3"/>
  <c r="BI278" i="3"/>
  <c r="BH278" i="3"/>
  <c r="BG278" i="3"/>
  <c r="BF278" i="3"/>
  <c r="T278" i="3"/>
  <c r="R278" i="3"/>
  <c r="P278" i="3"/>
  <c r="BK278" i="3"/>
  <c r="J278" i="3"/>
  <c r="BE278" i="3"/>
  <c r="BI276" i="3"/>
  <c r="BH276" i="3"/>
  <c r="BG276" i="3"/>
  <c r="BF276" i="3"/>
  <c r="T276" i="3"/>
  <c r="R276" i="3"/>
  <c r="P276" i="3"/>
  <c r="BK276" i="3"/>
  <c r="J276" i="3"/>
  <c r="BE276" i="3" s="1"/>
  <c r="BI274" i="3"/>
  <c r="BH274" i="3"/>
  <c r="BG274" i="3"/>
  <c r="BF274" i="3"/>
  <c r="T274" i="3"/>
  <c r="R274" i="3"/>
  <c r="P274" i="3"/>
  <c r="BK274" i="3"/>
  <c r="J274" i="3"/>
  <c r="BE274" i="3" s="1"/>
  <c r="BI271" i="3"/>
  <c r="BH271" i="3"/>
  <c r="BG271" i="3"/>
  <c r="BF271" i="3"/>
  <c r="T271" i="3"/>
  <c r="R271" i="3"/>
  <c r="P271" i="3"/>
  <c r="BK271" i="3"/>
  <c r="J271" i="3"/>
  <c r="BE271" i="3"/>
  <c r="BI268" i="3"/>
  <c r="BH268" i="3"/>
  <c r="BG268" i="3"/>
  <c r="BF268" i="3"/>
  <c r="T268" i="3"/>
  <c r="R268" i="3"/>
  <c r="P268" i="3"/>
  <c r="BK268" i="3"/>
  <c r="J268" i="3"/>
  <c r="BE268" i="3"/>
  <c r="BI266" i="3"/>
  <c r="BH266" i="3"/>
  <c r="BG266" i="3"/>
  <c r="BF266" i="3"/>
  <c r="T266" i="3"/>
  <c r="R266" i="3"/>
  <c r="P266" i="3"/>
  <c r="BK266" i="3"/>
  <c r="J266" i="3"/>
  <c r="BE266" i="3" s="1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 s="1"/>
  <c r="BI260" i="3"/>
  <c r="BH260" i="3"/>
  <c r="BG260" i="3"/>
  <c r="BF260" i="3"/>
  <c r="T260" i="3"/>
  <c r="R260" i="3"/>
  <c r="P260" i="3"/>
  <c r="BK260" i="3"/>
  <c r="J260" i="3"/>
  <c r="BE260" i="3"/>
  <c r="BI258" i="3"/>
  <c r="BH258" i="3"/>
  <c r="BG258" i="3"/>
  <c r="BF258" i="3"/>
  <c r="T258" i="3"/>
  <c r="R258" i="3"/>
  <c r="P258" i="3"/>
  <c r="BK258" i="3"/>
  <c r="J258" i="3"/>
  <c r="BE258" i="3" s="1"/>
  <c r="BI256" i="3"/>
  <c r="BH256" i="3"/>
  <c r="BG256" i="3"/>
  <c r="BF256" i="3"/>
  <c r="T256" i="3"/>
  <c r="R256" i="3"/>
  <c r="P256" i="3"/>
  <c r="BK256" i="3"/>
  <c r="J256" i="3"/>
  <c r="BE256" i="3" s="1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 s="1"/>
  <c r="BI250" i="3"/>
  <c r="BH250" i="3"/>
  <c r="BG250" i="3"/>
  <c r="BF250" i="3"/>
  <c r="T250" i="3"/>
  <c r="R250" i="3"/>
  <c r="P250" i="3"/>
  <c r="BK250" i="3"/>
  <c r="J250" i="3"/>
  <c r="BE250" i="3" s="1"/>
  <c r="BI248" i="3"/>
  <c r="BH248" i="3"/>
  <c r="BG248" i="3"/>
  <c r="BF248" i="3"/>
  <c r="T248" i="3"/>
  <c r="R248" i="3"/>
  <c r="P248" i="3"/>
  <c r="BK248" i="3"/>
  <c r="J248" i="3"/>
  <c r="BE248" i="3"/>
  <c r="BI246" i="3"/>
  <c r="BH246" i="3"/>
  <c r="BG246" i="3"/>
  <c r="BF246" i="3"/>
  <c r="T246" i="3"/>
  <c r="R246" i="3"/>
  <c r="P246" i="3"/>
  <c r="BK246" i="3"/>
  <c r="J246" i="3"/>
  <c r="BE246" i="3" s="1"/>
  <c r="BI244" i="3"/>
  <c r="BH244" i="3"/>
  <c r="BG244" i="3"/>
  <c r="BF244" i="3"/>
  <c r="T244" i="3"/>
  <c r="R244" i="3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6" i="3"/>
  <c r="BH236" i="3"/>
  <c r="BG236" i="3"/>
  <c r="BF236" i="3"/>
  <c r="T236" i="3"/>
  <c r="R236" i="3"/>
  <c r="P236" i="3"/>
  <c r="BK236" i="3"/>
  <c r="J236" i="3"/>
  <c r="BE236" i="3"/>
  <c r="BI234" i="3"/>
  <c r="BH234" i="3"/>
  <c r="BG234" i="3"/>
  <c r="BF234" i="3"/>
  <c r="T234" i="3"/>
  <c r="R234" i="3"/>
  <c r="P234" i="3"/>
  <c r="BK234" i="3"/>
  <c r="J234" i="3"/>
  <c r="BE234" i="3" s="1"/>
  <c r="BI232" i="3"/>
  <c r="BH232" i="3"/>
  <c r="BG232" i="3"/>
  <c r="BF232" i="3"/>
  <c r="T232" i="3"/>
  <c r="R232" i="3"/>
  <c r="P232" i="3"/>
  <c r="BK232" i="3"/>
  <c r="J232" i="3"/>
  <c r="BE232" i="3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/>
  <c r="BI226" i="3"/>
  <c r="BH226" i="3"/>
  <c r="BG226" i="3"/>
  <c r="BF226" i="3"/>
  <c r="T226" i="3"/>
  <c r="R226" i="3"/>
  <c r="P226" i="3"/>
  <c r="BK226" i="3"/>
  <c r="J226" i="3"/>
  <c r="BE226" i="3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/>
  <c r="BI214" i="3"/>
  <c r="BH214" i="3"/>
  <c r="BG214" i="3"/>
  <c r="BF214" i="3"/>
  <c r="T214" i="3"/>
  <c r="R214" i="3"/>
  <c r="P214" i="3"/>
  <c r="BK214" i="3"/>
  <c r="J214" i="3"/>
  <c r="BE214" i="3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 s="1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T201" i="3" s="1"/>
  <c r="R202" i="3"/>
  <c r="P202" i="3"/>
  <c r="P201" i="3" s="1"/>
  <c r="BK202" i="3"/>
  <c r="J202" i="3"/>
  <c r="BE202" i="3" s="1"/>
  <c r="BI197" i="3"/>
  <c r="BH197" i="3"/>
  <c r="BG197" i="3"/>
  <c r="BF197" i="3"/>
  <c r="T197" i="3"/>
  <c r="T196" i="3" s="1"/>
  <c r="R197" i="3"/>
  <c r="R196" i="3"/>
  <c r="P197" i="3"/>
  <c r="P196" i="3" s="1"/>
  <c r="BK197" i="3"/>
  <c r="BK196" i="3"/>
  <c r="J196" i="3" s="1"/>
  <c r="J99" i="3" s="1"/>
  <c r="J197" i="3"/>
  <c r="BE197" i="3" s="1"/>
  <c r="BI194" i="3"/>
  <c r="BH194" i="3"/>
  <c r="BG194" i="3"/>
  <c r="BF194" i="3"/>
  <c r="T194" i="3"/>
  <c r="R194" i="3"/>
  <c r="P194" i="3"/>
  <c r="BK194" i="3"/>
  <c r="J194" i="3"/>
  <c r="BE194" i="3" s="1"/>
  <c r="BI190" i="3"/>
  <c r="BH190" i="3"/>
  <c r="BG190" i="3"/>
  <c r="BF190" i="3"/>
  <c r="T190" i="3"/>
  <c r="R190" i="3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F34" i="3" s="1"/>
  <c r="BA96" i="1" s="1"/>
  <c r="T168" i="3"/>
  <c r="R168" i="3"/>
  <c r="P168" i="3"/>
  <c r="BK168" i="3"/>
  <c r="J168" i="3"/>
  <c r="BE168" i="3" s="1"/>
  <c r="BI166" i="3"/>
  <c r="BH166" i="3"/>
  <c r="BG166" i="3"/>
  <c r="BF166" i="3"/>
  <c r="T166" i="3"/>
  <c r="R166" i="3"/>
  <c r="R126" i="3" s="1"/>
  <c r="P166" i="3"/>
  <c r="BK166" i="3"/>
  <c r="J166" i="3"/>
  <c r="BE166" i="3"/>
  <c r="BI162" i="3"/>
  <c r="BH162" i="3"/>
  <c r="BG162" i="3"/>
  <c r="BF162" i="3"/>
  <c r="T162" i="3"/>
  <c r="R162" i="3"/>
  <c r="P162" i="3"/>
  <c r="BK162" i="3"/>
  <c r="J162" i="3"/>
  <c r="BE162" i="3" s="1"/>
  <c r="BI148" i="3"/>
  <c r="BH148" i="3"/>
  <c r="BG148" i="3"/>
  <c r="BF148" i="3"/>
  <c r="T148" i="3"/>
  <c r="R148" i="3"/>
  <c r="P148" i="3"/>
  <c r="BK148" i="3"/>
  <c r="J148" i="3"/>
  <c r="BE148" i="3" s="1"/>
  <c r="BI127" i="3"/>
  <c r="BH127" i="3"/>
  <c r="F36" i="3" s="1"/>
  <c r="BC96" i="1" s="1"/>
  <c r="BG127" i="3"/>
  <c r="BF127" i="3"/>
  <c r="T127" i="3"/>
  <c r="R127" i="3"/>
  <c r="P127" i="3"/>
  <c r="BK127" i="3"/>
  <c r="BK126" i="3" s="1"/>
  <c r="J127" i="3"/>
  <c r="BE12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118" i="3" s="1"/>
  <c r="E7" i="3"/>
  <c r="J37" i="2"/>
  <c r="J36" i="2"/>
  <c r="AY95" i="1" s="1"/>
  <c r="J35" i="2"/>
  <c r="AX95" i="1"/>
  <c r="BI588" i="2"/>
  <c r="BH588" i="2"/>
  <c r="BG588" i="2"/>
  <c r="BF588" i="2"/>
  <c r="T588" i="2"/>
  <c r="T587" i="2" s="1"/>
  <c r="T586" i="2" s="1"/>
  <c r="R588" i="2"/>
  <c r="R587" i="2" s="1"/>
  <c r="R586" i="2" s="1"/>
  <c r="P588" i="2"/>
  <c r="P587" i="2"/>
  <c r="P586" i="2" s="1"/>
  <c r="BK588" i="2"/>
  <c r="BK587" i="2"/>
  <c r="BK586" i="2" s="1"/>
  <c r="J586" i="2" s="1"/>
  <c r="J111" i="2" s="1"/>
  <c r="J587" i="2"/>
  <c r="J112" i="2" s="1"/>
  <c r="J588" i="2"/>
  <c r="BE588" i="2"/>
  <c r="BI584" i="2"/>
  <c r="BH584" i="2"/>
  <c r="BG584" i="2"/>
  <c r="BF584" i="2"/>
  <c r="T584" i="2"/>
  <c r="R584" i="2"/>
  <c r="P584" i="2"/>
  <c r="BK584" i="2"/>
  <c r="BK581" i="2" s="1"/>
  <c r="J581" i="2" s="1"/>
  <c r="J110" i="2" s="1"/>
  <c r="J584" i="2"/>
  <c r="BE584" i="2"/>
  <c r="BI582" i="2"/>
  <c r="BH582" i="2"/>
  <c r="BG582" i="2"/>
  <c r="BF582" i="2"/>
  <c r="T582" i="2"/>
  <c r="T581" i="2" s="1"/>
  <c r="R582" i="2"/>
  <c r="R581" i="2" s="1"/>
  <c r="P582" i="2"/>
  <c r="BK582" i="2"/>
  <c r="J582" i="2"/>
  <c r="BE582" i="2"/>
  <c r="BI579" i="2"/>
  <c r="BH579" i="2"/>
  <c r="BG579" i="2"/>
  <c r="BF579" i="2"/>
  <c r="T579" i="2"/>
  <c r="T578" i="2" s="1"/>
  <c r="R579" i="2"/>
  <c r="R578" i="2" s="1"/>
  <c r="P579" i="2"/>
  <c r="P578" i="2" s="1"/>
  <c r="BK579" i="2"/>
  <c r="BK578" i="2" s="1"/>
  <c r="J578" i="2" s="1"/>
  <c r="J109" i="2" s="1"/>
  <c r="J579" i="2"/>
  <c r="BE579" i="2"/>
  <c r="BI577" i="2"/>
  <c r="BH577" i="2"/>
  <c r="BG577" i="2"/>
  <c r="BF577" i="2"/>
  <c r="T577" i="2"/>
  <c r="R577" i="2"/>
  <c r="P577" i="2"/>
  <c r="BK577" i="2"/>
  <c r="BK568" i="2" s="1"/>
  <c r="J568" i="2" s="1"/>
  <c r="J108" i="2" s="1"/>
  <c r="J577" i="2"/>
  <c r="BE577" i="2" s="1"/>
  <c r="BI575" i="2"/>
  <c r="BH575" i="2"/>
  <c r="BG575" i="2"/>
  <c r="BF575" i="2"/>
  <c r="T575" i="2"/>
  <c r="R575" i="2"/>
  <c r="P575" i="2"/>
  <c r="BK575" i="2"/>
  <c r="J575" i="2"/>
  <c r="BE575" i="2"/>
  <c r="BI573" i="2"/>
  <c r="BH573" i="2"/>
  <c r="BG573" i="2"/>
  <c r="BF573" i="2"/>
  <c r="T573" i="2"/>
  <c r="R573" i="2"/>
  <c r="P573" i="2"/>
  <c r="BK573" i="2"/>
  <c r="J573" i="2"/>
  <c r="BE573" i="2" s="1"/>
  <c r="BI571" i="2"/>
  <c r="BH571" i="2"/>
  <c r="BG571" i="2"/>
  <c r="BF571" i="2"/>
  <c r="T571" i="2"/>
  <c r="R571" i="2"/>
  <c r="P571" i="2"/>
  <c r="BK571" i="2"/>
  <c r="J571" i="2"/>
  <c r="BE571" i="2" s="1"/>
  <c r="BI569" i="2"/>
  <c r="BH569" i="2"/>
  <c r="BG569" i="2"/>
  <c r="BF569" i="2"/>
  <c r="T569" i="2"/>
  <c r="R569" i="2"/>
  <c r="R568" i="2" s="1"/>
  <c r="P569" i="2"/>
  <c r="BK569" i="2"/>
  <c r="J569" i="2"/>
  <c r="BE569" i="2"/>
  <c r="BI567" i="2"/>
  <c r="BH567" i="2"/>
  <c r="BG567" i="2"/>
  <c r="BF567" i="2"/>
  <c r="T567" i="2"/>
  <c r="R567" i="2"/>
  <c r="P567" i="2"/>
  <c r="BK567" i="2"/>
  <c r="J567" i="2"/>
  <c r="BE567" i="2" s="1"/>
  <c r="BI565" i="2"/>
  <c r="BH565" i="2"/>
  <c r="BG565" i="2"/>
  <c r="BF565" i="2"/>
  <c r="T565" i="2"/>
  <c r="R565" i="2"/>
  <c r="P565" i="2"/>
  <c r="BK565" i="2"/>
  <c r="J565" i="2"/>
  <c r="BE565" i="2"/>
  <c r="BI563" i="2"/>
  <c r="BH563" i="2"/>
  <c r="BG563" i="2"/>
  <c r="BF563" i="2"/>
  <c r="T563" i="2"/>
  <c r="R563" i="2"/>
  <c r="P563" i="2"/>
  <c r="BK563" i="2"/>
  <c r="J563" i="2"/>
  <c r="BE563" i="2" s="1"/>
  <c r="BI561" i="2"/>
  <c r="BH561" i="2"/>
  <c r="BG561" i="2"/>
  <c r="BF561" i="2"/>
  <c r="T561" i="2"/>
  <c r="R561" i="2"/>
  <c r="P561" i="2"/>
  <c r="BK561" i="2"/>
  <c r="J561" i="2"/>
  <c r="BE561" i="2" s="1"/>
  <c r="BI559" i="2"/>
  <c r="BH559" i="2"/>
  <c r="BG559" i="2"/>
  <c r="BF559" i="2"/>
  <c r="T559" i="2"/>
  <c r="R559" i="2"/>
  <c r="P559" i="2"/>
  <c r="BK559" i="2"/>
  <c r="J559" i="2"/>
  <c r="BE559" i="2" s="1"/>
  <c r="BI557" i="2"/>
  <c r="BH557" i="2"/>
  <c r="BG557" i="2"/>
  <c r="BF557" i="2"/>
  <c r="T557" i="2"/>
  <c r="R557" i="2"/>
  <c r="P557" i="2"/>
  <c r="BK557" i="2"/>
  <c r="J557" i="2"/>
  <c r="BE557" i="2"/>
  <c r="BI555" i="2"/>
  <c r="BH555" i="2"/>
  <c r="BG555" i="2"/>
  <c r="BF555" i="2"/>
  <c r="T555" i="2"/>
  <c r="R555" i="2"/>
  <c r="P555" i="2"/>
  <c r="BK555" i="2"/>
  <c r="J555" i="2"/>
  <c r="BE555" i="2" s="1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 s="1"/>
  <c r="BI549" i="2"/>
  <c r="BH549" i="2"/>
  <c r="BG549" i="2"/>
  <c r="BF549" i="2"/>
  <c r="T549" i="2"/>
  <c r="R549" i="2"/>
  <c r="P549" i="2"/>
  <c r="BK549" i="2"/>
  <c r="J549" i="2"/>
  <c r="BE549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T544" i="2"/>
  <c r="R544" i="2"/>
  <c r="P544" i="2"/>
  <c r="BK544" i="2"/>
  <c r="J544" i="2"/>
  <c r="BE544" i="2" s="1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 s="1"/>
  <c r="BI534" i="2"/>
  <c r="BH534" i="2"/>
  <c r="BG534" i="2"/>
  <c r="BF534" i="2"/>
  <c r="T534" i="2"/>
  <c r="R534" i="2"/>
  <c r="P534" i="2"/>
  <c r="BK534" i="2"/>
  <c r="J534" i="2"/>
  <c r="BE534" i="2" s="1"/>
  <c r="BI532" i="2"/>
  <c r="BH532" i="2"/>
  <c r="BG532" i="2"/>
  <c r="BF532" i="2"/>
  <c r="T532" i="2"/>
  <c r="R532" i="2"/>
  <c r="P532" i="2"/>
  <c r="BK532" i="2"/>
  <c r="J532" i="2"/>
  <c r="BE532" i="2" s="1"/>
  <c r="BI530" i="2"/>
  <c r="BH530" i="2"/>
  <c r="BG530" i="2"/>
  <c r="BF530" i="2"/>
  <c r="T530" i="2"/>
  <c r="R530" i="2"/>
  <c r="P530" i="2"/>
  <c r="BK530" i="2"/>
  <c r="J530" i="2"/>
  <c r="BE530" i="2" s="1"/>
  <c r="BI528" i="2"/>
  <c r="BH528" i="2"/>
  <c r="BG528" i="2"/>
  <c r="BF528" i="2"/>
  <c r="T528" i="2"/>
  <c r="R528" i="2"/>
  <c r="P528" i="2"/>
  <c r="BK528" i="2"/>
  <c r="J528" i="2"/>
  <c r="BE528" i="2" s="1"/>
  <c r="BI526" i="2"/>
  <c r="BH526" i="2"/>
  <c r="BG526" i="2"/>
  <c r="BF526" i="2"/>
  <c r="T526" i="2"/>
  <c r="R526" i="2"/>
  <c r="P526" i="2"/>
  <c r="BK526" i="2"/>
  <c r="J526" i="2"/>
  <c r="BE526" i="2" s="1"/>
  <c r="BI524" i="2"/>
  <c r="BH524" i="2"/>
  <c r="BG524" i="2"/>
  <c r="BF524" i="2"/>
  <c r="T524" i="2"/>
  <c r="R524" i="2"/>
  <c r="P524" i="2"/>
  <c r="BK524" i="2"/>
  <c r="J524" i="2"/>
  <c r="BE524" i="2" s="1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 s="1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 s="1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 s="1"/>
  <c r="BI508" i="2"/>
  <c r="BH508" i="2"/>
  <c r="BG508" i="2"/>
  <c r="BF508" i="2"/>
  <c r="T508" i="2"/>
  <c r="R508" i="2"/>
  <c r="P508" i="2"/>
  <c r="BK508" i="2"/>
  <c r="J508" i="2"/>
  <c r="BE508" i="2" s="1"/>
  <c r="BI506" i="2"/>
  <c r="BH506" i="2"/>
  <c r="BG506" i="2"/>
  <c r="BF506" i="2"/>
  <c r="T506" i="2"/>
  <c r="R506" i="2"/>
  <c r="P506" i="2"/>
  <c r="BK506" i="2"/>
  <c r="J506" i="2"/>
  <c r="BE506" i="2" s="1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 s="1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 s="1"/>
  <c r="BI496" i="2"/>
  <c r="BH496" i="2"/>
  <c r="BG496" i="2"/>
  <c r="BF496" i="2"/>
  <c r="T496" i="2"/>
  <c r="R496" i="2"/>
  <c r="P496" i="2"/>
  <c r="BK496" i="2"/>
  <c r="J496" i="2"/>
  <c r="BE496" i="2" s="1"/>
  <c r="BI494" i="2"/>
  <c r="BH494" i="2"/>
  <c r="BG494" i="2"/>
  <c r="BF494" i="2"/>
  <c r="T494" i="2"/>
  <c r="R494" i="2"/>
  <c r="P494" i="2"/>
  <c r="BK494" i="2"/>
  <c r="J494" i="2"/>
  <c r="BE494" i="2" s="1"/>
  <c r="BI492" i="2"/>
  <c r="BH492" i="2"/>
  <c r="BG492" i="2"/>
  <c r="BF492" i="2"/>
  <c r="T492" i="2"/>
  <c r="R492" i="2"/>
  <c r="P492" i="2"/>
  <c r="BK492" i="2"/>
  <c r="J492" i="2"/>
  <c r="BE492" i="2" s="1"/>
  <c r="BI490" i="2"/>
  <c r="BH490" i="2"/>
  <c r="BG490" i="2"/>
  <c r="BF490" i="2"/>
  <c r="T490" i="2"/>
  <c r="R490" i="2"/>
  <c r="P490" i="2"/>
  <c r="BK490" i="2"/>
  <c r="J490" i="2"/>
  <c r="BE490" i="2" s="1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 s="1"/>
  <c r="BI484" i="2"/>
  <c r="BH484" i="2"/>
  <c r="BG484" i="2"/>
  <c r="BF484" i="2"/>
  <c r="T484" i="2"/>
  <c r="R484" i="2"/>
  <c r="P484" i="2"/>
  <c r="BK484" i="2"/>
  <c r="J484" i="2"/>
  <c r="BE484" i="2" s="1"/>
  <c r="BI482" i="2"/>
  <c r="BH482" i="2"/>
  <c r="BG482" i="2"/>
  <c r="BF482" i="2"/>
  <c r="T482" i="2"/>
  <c r="R482" i="2"/>
  <c r="P482" i="2"/>
  <c r="BK482" i="2"/>
  <c r="J482" i="2"/>
  <c r="BE482" i="2" s="1"/>
  <c r="BI480" i="2"/>
  <c r="BH480" i="2"/>
  <c r="BG480" i="2"/>
  <c r="BF480" i="2"/>
  <c r="T480" i="2"/>
  <c r="R480" i="2"/>
  <c r="P480" i="2"/>
  <c r="BK480" i="2"/>
  <c r="J480" i="2"/>
  <c r="BE480" i="2" s="1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 s="1"/>
  <c r="BI474" i="2"/>
  <c r="BH474" i="2"/>
  <c r="BG474" i="2"/>
  <c r="BF474" i="2"/>
  <c r="T474" i="2"/>
  <c r="R474" i="2"/>
  <c r="P474" i="2"/>
  <c r="BK474" i="2"/>
  <c r="J474" i="2"/>
  <c r="BE474" i="2" s="1"/>
  <c r="BI471" i="2"/>
  <c r="BH471" i="2"/>
  <c r="BG471" i="2"/>
  <c r="BF471" i="2"/>
  <c r="T471" i="2"/>
  <c r="R471" i="2"/>
  <c r="P471" i="2"/>
  <c r="BK471" i="2"/>
  <c r="J471" i="2"/>
  <c r="BE471" i="2" s="1"/>
  <c r="BI469" i="2"/>
  <c r="BH469" i="2"/>
  <c r="BG469" i="2"/>
  <c r="BF469" i="2"/>
  <c r="T469" i="2"/>
  <c r="R469" i="2"/>
  <c r="P469" i="2"/>
  <c r="BK469" i="2"/>
  <c r="J469" i="2"/>
  <c r="BE469" i="2" s="1"/>
  <c r="BI467" i="2"/>
  <c r="BH467" i="2"/>
  <c r="BG467" i="2"/>
  <c r="BF467" i="2"/>
  <c r="T467" i="2"/>
  <c r="R467" i="2"/>
  <c r="P467" i="2"/>
  <c r="BK467" i="2"/>
  <c r="J467" i="2"/>
  <c r="BE467" i="2" s="1"/>
  <c r="BI465" i="2"/>
  <c r="BH465" i="2"/>
  <c r="BG465" i="2"/>
  <c r="BF465" i="2"/>
  <c r="T465" i="2"/>
  <c r="R465" i="2"/>
  <c r="P465" i="2"/>
  <c r="BK465" i="2"/>
  <c r="J465" i="2"/>
  <c r="BE465" i="2" s="1"/>
  <c r="BI463" i="2"/>
  <c r="BH463" i="2"/>
  <c r="BG463" i="2"/>
  <c r="BF463" i="2"/>
  <c r="T463" i="2"/>
  <c r="R463" i="2"/>
  <c r="P463" i="2"/>
  <c r="BK463" i="2"/>
  <c r="J463" i="2"/>
  <c r="BE463" i="2" s="1"/>
  <c r="BI461" i="2"/>
  <c r="BH461" i="2"/>
  <c r="BG461" i="2"/>
  <c r="BF461" i="2"/>
  <c r="T461" i="2"/>
  <c r="R461" i="2"/>
  <c r="P461" i="2"/>
  <c r="BK461" i="2"/>
  <c r="J461" i="2"/>
  <c r="BE461" i="2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T453" i="2"/>
  <c r="R453" i="2"/>
  <c r="P453" i="2"/>
  <c r="BK453" i="2"/>
  <c r="J453" i="2"/>
  <c r="BE453" i="2"/>
  <c r="BI451" i="2"/>
  <c r="BH451" i="2"/>
  <c r="BG451" i="2"/>
  <c r="BF451" i="2"/>
  <c r="T451" i="2"/>
  <c r="R451" i="2"/>
  <c r="P451" i="2"/>
  <c r="BK451" i="2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7" i="2"/>
  <c r="BH447" i="2"/>
  <c r="BG447" i="2"/>
  <c r="BF447" i="2"/>
  <c r="T447" i="2"/>
  <c r="R447" i="2"/>
  <c r="P447" i="2"/>
  <c r="BK447" i="2"/>
  <c r="J447" i="2"/>
  <c r="BE447" i="2" s="1"/>
  <c r="BI445" i="2"/>
  <c r="BH445" i="2"/>
  <c r="BG445" i="2"/>
  <c r="BF445" i="2"/>
  <c r="T445" i="2"/>
  <c r="R445" i="2"/>
  <c r="P445" i="2"/>
  <c r="BK445" i="2"/>
  <c r="J445" i="2"/>
  <c r="BE445" i="2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T441" i="2"/>
  <c r="R441" i="2"/>
  <c r="P441" i="2"/>
  <c r="BK441" i="2"/>
  <c r="J441" i="2"/>
  <c r="BE441" i="2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31" i="2"/>
  <c r="BH431" i="2"/>
  <c r="BG431" i="2"/>
  <c r="BF431" i="2"/>
  <c r="T431" i="2"/>
  <c r="R431" i="2"/>
  <c r="P431" i="2"/>
  <c r="BK431" i="2"/>
  <c r="J431" i="2"/>
  <c r="BE431" i="2" s="1"/>
  <c r="BI429" i="2"/>
  <c r="BH429" i="2"/>
  <c r="BG429" i="2"/>
  <c r="BF429" i="2"/>
  <c r="T429" i="2"/>
  <c r="R429" i="2"/>
  <c r="P429" i="2"/>
  <c r="BK429" i="2"/>
  <c r="J429" i="2"/>
  <c r="BE429" i="2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5" i="2"/>
  <c r="BH415" i="2"/>
  <c r="BG415" i="2"/>
  <c r="BF415" i="2"/>
  <c r="T415" i="2"/>
  <c r="R415" i="2"/>
  <c r="P415" i="2"/>
  <c r="BK415" i="2"/>
  <c r="J415" i="2"/>
  <c r="BE415" i="2" s="1"/>
  <c r="BI413" i="2"/>
  <c r="BH413" i="2"/>
  <c r="BG413" i="2"/>
  <c r="BF413" i="2"/>
  <c r="T413" i="2"/>
  <c r="R413" i="2"/>
  <c r="P413" i="2"/>
  <c r="BK413" i="2"/>
  <c r="J413" i="2"/>
  <c r="BE413" i="2" s="1"/>
  <c r="BI411" i="2"/>
  <c r="BH411" i="2"/>
  <c r="BG411" i="2"/>
  <c r="BF411" i="2"/>
  <c r="T411" i="2"/>
  <c r="R411" i="2"/>
  <c r="P411" i="2"/>
  <c r="BK411" i="2"/>
  <c r="J411" i="2"/>
  <c r="BE411" i="2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/>
  <c r="BI405" i="2"/>
  <c r="BH405" i="2"/>
  <c r="BG405" i="2"/>
  <c r="BF405" i="2"/>
  <c r="T405" i="2"/>
  <c r="R405" i="2"/>
  <c r="P405" i="2"/>
  <c r="BK405" i="2"/>
  <c r="J405" i="2"/>
  <c r="BE405" i="2" s="1"/>
  <c r="BI403" i="2"/>
  <c r="BH403" i="2"/>
  <c r="BG403" i="2"/>
  <c r="BF403" i="2"/>
  <c r="T403" i="2"/>
  <c r="R403" i="2"/>
  <c r="P403" i="2"/>
  <c r="BK403" i="2"/>
  <c r="J403" i="2"/>
  <c r="BE403" i="2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BK384" i="2" s="1"/>
  <c r="J384" i="2" s="1"/>
  <c r="J106" i="2" s="1"/>
  <c r="J393" i="2"/>
  <c r="BE393" i="2" s="1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R387" i="2"/>
  <c r="P387" i="2"/>
  <c r="BK387" i="2"/>
  <c r="J387" i="2"/>
  <c r="BE387" i="2" s="1"/>
  <c r="BI385" i="2"/>
  <c r="BH385" i="2"/>
  <c r="BG385" i="2"/>
  <c r="BF385" i="2"/>
  <c r="T385" i="2"/>
  <c r="R385" i="2"/>
  <c r="R384" i="2" s="1"/>
  <c r="P385" i="2"/>
  <c r="BK385" i="2"/>
  <c r="J385" i="2"/>
  <c r="BE385" i="2"/>
  <c r="BI383" i="2"/>
  <c r="BH383" i="2"/>
  <c r="BG383" i="2"/>
  <c r="BF383" i="2"/>
  <c r="T383" i="2"/>
  <c r="R383" i="2"/>
  <c r="P383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/>
  <c r="BI378" i="2"/>
  <c r="BH378" i="2"/>
  <c r="BG378" i="2"/>
  <c r="BF378" i="2"/>
  <c r="T378" i="2"/>
  <c r="R378" i="2"/>
  <c r="P378" i="2"/>
  <c r="BK378" i="2"/>
  <c r="J378" i="2"/>
  <c r="BE378" i="2" s="1"/>
  <c r="BI376" i="2"/>
  <c r="BH376" i="2"/>
  <c r="BG376" i="2"/>
  <c r="BF376" i="2"/>
  <c r="T376" i="2"/>
  <c r="R376" i="2"/>
  <c r="P376" i="2"/>
  <c r="BK376" i="2"/>
  <c r="J376" i="2"/>
  <c r="BE376" i="2" s="1"/>
  <c r="BI374" i="2"/>
  <c r="BH374" i="2"/>
  <c r="BG374" i="2"/>
  <c r="BF374" i="2"/>
  <c r="T374" i="2"/>
  <c r="R374" i="2"/>
  <c r="P374" i="2"/>
  <c r="BK374" i="2"/>
  <c r="J374" i="2"/>
  <c r="BE374" i="2" s="1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T366" i="2"/>
  <c r="R366" i="2"/>
  <c r="P366" i="2"/>
  <c r="BK366" i="2"/>
  <c r="J366" i="2"/>
  <c r="BE366" i="2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 s="1"/>
  <c r="BI352" i="2"/>
  <c r="BH352" i="2"/>
  <c r="BG352" i="2"/>
  <c r="BF352" i="2"/>
  <c r="T352" i="2"/>
  <c r="R352" i="2"/>
  <c r="P352" i="2"/>
  <c r="BK352" i="2"/>
  <c r="J352" i="2"/>
  <c r="BE352" i="2" s="1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8" i="2"/>
  <c r="BH338" i="2"/>
  <c r="BG338" i="2"/>
  <c r="BF338" i="2"/>
  <c r="T338" i="2"/>
  <c r="R338" i="2"/>
  <c r="P338" i="2"/>
  <c r="BK338" i="2"/>
  <c r="J338" i="2"/>
  <c r="BE338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BK321" i="2" s="1"/>
  <c r="J321" i="2" s="1"/>
  <c r="J105" i="2" s="1"/>
  <c r="J324" i="2"/>
  <c r="BE324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T285" i="2" s="1"/>
  <c r="R286" i="2"/>
  <c r="R285" i="2" s="1"/>
  <c r="P286" i="2"/>
  <c r="P285" i="2" s="1"/>
  <c r="BK286" i="2"/>
  <c r="BK285" i="2" s="1"/>
  <c r="J285" i="2"/>
  <c r="J102" i="2" s="1"/>
  <c r="J286" i="2"/>
  <c r="BE286" i="2" s="1"/>
  <c r="BI283" i="2"/>
  <c r="BH283" i="2"/>
  <c r="BG283" i="2"/>
  <c r="BF283" i="2"/>
  <c r="T283" i="2"/>
  <c r="R283" i="2"/>
  <c r="P283" i="2"/>
  <c r="BK283" i="2"/>
  <c r="J283" i="2"/>
  <c r="BE283" i="2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R255" i="2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T161" i="2" s="1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P152" i="2" s="1"/>
  <c r="BK156" i="2"/>
  <c r="J156" i="2"/>
  <c r="BE156" i="2" s="1"/>
  <c r="BI153" i="2"/>
  <c r="BH153" i="2"/>
  <c r="BG153" i="2"/>
  <c r="BF153" i="2"/>
  <c r="T153" i="2"/>
  <c r="T152" i="2"/>
  <c r="R153" i="2"/>
  <c r="R152" i="2" s="1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0" i="2"/>
  <c r="BH140" i="2"/>
  <c r="F36" i="2" s="1"/>
  <c r="BC95" i="1" s="1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J34" i="2" s="1"/>
  <c r="AW95" i="1" s="1"/>
  <c r="T138" i="2"/>
  <c r="R138" i="2"/>
  <c r="P138" i="2"/>
  <c r="BK138" i="2"/>
  <c r="BK134" i="2" s="1"/>
  <c r="J134" i="2" s="1"/>
  <c r="J98" i="2" s="1"/>
  <c r="J138" i="2"/>
  <c r="BE138" i="2" s="1"/>
  <c r="BI135" i="2"/>
  <c r="BH135" i="2"/>
  <c r="BG135" i="2"/>
  <c r="BF135" i="2"/>
  <c r="T135" i="2"/>
  <c r="R135" i="2"/>
  <c r="P135" i="2"/>
  <c r="BK135" i="2"/>
  <c r="J135" i="2"/>
  <c r="BE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 s="1"/>
  <c r="J17" i="2"/>
  <c r="J12" i="2"/>
  <c r="J89" i="2" s="1"/>
  <c r="J126" i="2"/>
  <c r="E7" i="2"/>
  <c r="E122" i="2" s="1"/>
  <c r="AS94" i="1"/>
  <c r="L90" i="1"/>
  <c r="AM90" i="1"/>
  <c r="AM89" i="1"/>
  <c r="L89" i="1"/>
  <c r="AM87" i="1"/>
  <c r="L87" i="1"/>
  <c r="L85" i="1"/>
  <c r="L84" i="1"/>
  <c r="BK161" i="2" l="1"/>
  <c r="J161" i="2" s="1"/>
  <c r="J100" i="2" s="1"/>
  <c r="F121" i="3"/>
  <c r="E111" i="4"/>
  <c r="J117" i="5"/>
  <c r="J115" i="4"/>
  <c r="F34" i="4"/>
  <c r="BA97" i="1" s="1"/>
  <c r="P270" i="3"/>
  <c r="E85" i="2"/>
  <c r="R321" i="2"/>
  <c r="F120" i="5"/>
  <c r="R134" i="2"/>
  <c r="F37" i="2"/>
  <c r="BD95" i="1" s="1"/>
  <c r="BK337" i="3"/>
  <c r="F36" i="4"/>
  <c r="BC97" i="1" s="1"/>
  <c r="BC94" i="1" s="1"/>
  <c r="T154" i="5"/>
  <c r="P227" i="5"/>
  <c r="BK479" i="2"/>
  <c r="J479" i="2" s="1"/>
  <c r="J107" i="2" s="1"/>
  <c r="BK270" i="3"/>
  <c r="J270" i="3" s="1"/>
  <c r="J101" i="3" s="1"/>
  <c r="T270" i="3"/>
  <c r="P337" i="3"/>
  <c r="P336" i="3" s="1"/>
  <c r="F118" i="4"/>
  <c r="P288" i="2"/>
  <c r="BK288" i="2"/>
  <c r="BK287" i="2" s="1"/>
  <c r="J287" i="2" s="1"/>
  <c r="J103" i="2" s="1"/>
  <c r="BK125" i="5"/>
  <c r="J125" i="5" s="1"/>
  <c r="J98" i="5" s="1"/>
  <c r="BK152" i="2"/>
  <c r="J152" i="2" s="1"/>
  <c r="J99" i="2" s="1"/>
  <c r="R288" i="2"/>
  <c r="R479" i="2"/>
  <c r="J89" i="3"/>
  <c r="F34" i="2"/>
  <c r="BA95" i="1" s="1"/>
  <c r="BA94" i="1" s="1"/>
  <c r="W30" i="1" s="1"/>
  <c r="BK255" i="2"/>
  <c r="J255" i="2" s="1"/>
  <c r="J101" i="2" s="1"/>
  <c r="BK122" i="4"/>
  <c r="R125" i="5"/>
  <c r="R270" i="3"/>
  <c r="R125" i="3" s="1"/>
  <c r="R124" i="3" s="1"/>
  <c r="P161" i="2"/>
  <c r="BK201" i="3"/>
  <c r="J201" i="3" s="1"/>
  <c r="J100" i="3" s="1"/>
  <c r="R201" i="3"/>
  <c r="R123" i="4"/>
  <c r="R122" i="4" s="1"/>
  <c r="R121" i="4" s="1"/>
  <c r="F34" i="5"/>
  <c r="BA98" i="1" s="1"/>
  <c r="F35" i="2"/>
  <c r="BB95" i="1" s="1"/>
  <c r="T321" i="2"/>
  <c r="T479" i="2"/>
  <c r="P479" i="2"/>
  <c r="J33" i="3"/>
  <c r="AV96" i="1" s="1"/>
  <c r="AT96" i="1" s="1"/>
  <c r="T126" i="3"/>
  <c r="T125" i="3" s="1"/>
  <c r="T124" i="3" s="1"/>
  <c r="T125" i="5"/>
  <c r="T124" i="5" s="1"/>
  <c r="T123" i="5" s="1"/>
  <c r="BK133" i="2"/>
  <c r="T255" i="2"/>
  <c r="T288" i="2"/>
  <c r="P321" i="2"/>
  <c r="T384" i="2"/>
  <c r="T568" i="2"/>
  <c r="E114" i="3"/>
  <c r="E85" i="3"/>
  <c r="F37" i="3"/>
  <c r="BD96" i="1" s="1"/>
  <c r="BD94" i="1" s="1"/>
  <c r="W33" i="1" s="1"/>
  <c r="P126" i="3"/>
  <c r="P125" i="3" s="1"/>
  <c r="P124" i="3" s="1"/>
  <c r="AU96" i="1" s="1"/>
  <c r="F35" i="3"/>
  <c r="BB96" i="1" s="1"/>
  <c r="J34" i="3"/>
  <c r="AW96" i="1" s="1"/>
  <c r="P123" i="4"/>
  <c r="J33" i="2"/>
  <c r="AV95" i="1" s="1"/>
  <c r="AT95" i="1" s="1"/>
  <c r="J33" i="5"/>
  <c r="AV98" i="1" s="1"/>
  <c r="AT98" i="1" s="1"/>
  <c r="F33" i="5"/>
  <c r="AZ98" i="1" s="1"/>
  <c r="P134" i="2"/>
  <c r="F33" i="2"/>
  <c r="AZ95" i="1" s="1"/>
  <c r="F129" i="2"/>
  <c r="T134" i="2"/>
  <c r="T133" i="2" s="1"/>
  <c r="R161" i="2"/>
  <c r="P255" i="2"/>
  <c r="P384" i="2"/>
  <c r="P568" i="2"/>
  <c r="P581" i="2"/>
  <c r="F33" i="3"/>
  <c r="AZ96" i="1" s="1"/>
  <c r="J126" i="3"/>
  <c r="J98" i="3" s="1"/>
  <c r="J122" i="4"/>
  <c r="J97" i="4" s="1"/>
  <c r="BK121" i="4"/>
  <c r="J121" i="4" s="1"/>
  <c r="F35" i="4"/>
  <c r="BB97" i="1" s="1"/>
  <c r="F37" i="4"/>
  <c r="BD97" i="1" s="1"/>
  <c r="P154" i="5"/>
  <c r="P124" i="5" s="1"/>
  <c r="P123" i="5" s="1"/>
  <c r="AU98" i="1" s="1"/>
  <c r="J234" i="5"/>
  <c r="J103" i="5" s="1"/>
  <c r="BK233" i="5"/>
  <c r="J233" i="5" s="1"/>
  <c r="J102" i="5" s="1"/>
  <c r="J33" i="4"/>
  <c r="AV97" i="1" s="1"/>
  <c r="AT97" i="1" s="1"/>
  <c r="F33" i="4"/>
  <c r="AZ97" i="1" s="1"/>
  <c r="T123" i="4"/>
  <c r="T144" i="4"/>
  <c r="P144" i="4"/>
  <c r="R124" i="5"/>
  <c r="R123" i="5" s="1"/>
  <c r="F35" i="5"/>
  <c r="BB98" i="1" s="1"/>
  <c r="F37" i="5"/>
  <c r="BD98" i="1" s="1"/>
  <c r="AY94" i="1" l="1"/>
  <c r="W32" i="1"/>
  <c r="BK125" i="3"/>
  <c r="P287" i="2"/>
  <c r="J288" i="2"/>
  <c r="J104" i="2" s="1"/>
  <c r="T122" i="4"/>
  <c r="T121" i="4" s="1"/>
  <c r="BK124" i="5"/>
  <c r="T287" i="2"/>
  <c r="T132" i="2" s="1"/>
  <c r="AW94" i="1"/>
  <c r="AK30" i="1" s="1"/>
  <c r="R133" i="2"/>
  <c r="R287" i="2"/>
  <c r="J337" i="3"/>
  <c r="J104" i="3" s="1"/>
  <c r="BK336" i="3"/>
  <c r="J336" i="3" s="1"/>
  <c r="J103" i="3" s="1"/>
  <c r="J30" i="4"/>
  <c r="J96" i="4"/>
  <c r="J125" i="3"/>
  <c r="J97" i="3" s="1"/>
  <c r="BB94" i="1"/>
  <c r="P133" i="2"/>
  <c r="P132" i="2" s="1"/>
  <c r="AU95" i="1" s="1"/>
  <c r="J124" i="5"/>
  <c r="J97" i="5" s="1"/>
  <c r="BK123" i="5"/>
  <c r="J123" i="5" s="1"/>
  <c r="P122" i="4"/>
  <c r="P121" i="4" s="1"/>
  <c r="AU97" i="1" s="1"/>
  <c r="J133" i="2"/>
  <c r="J97" i="2" s="1"/>
  <c r="BK132" i="2"/>
  <c r="J132" i="2" s="1"/>
  <c r="AZ94" i="1"/>
  <c r="AU94" i="1" l="1"/>
  <c r="BK124" i="3"/>
  <c r="J124" i="3" s="1"/>
  <c r="R132" i="2"/>
  <c r="J30" i="2"/>
  <c r="J96" i="2"/>
  <c r="AX94" i="1"/>
  <c r="W31" i="1"/>
  <c r="J96" i="3"/>
  <c r="J30" i="3"/>
  <c r="AV94" i="1"/>
  <c r="W29" i="1"/>
  <c r="J30" i="5"/>
  <c r="J96" i="5"/>
  <c r="J39" i="4"/>
  <c r="AG97" i="1"/>
  <c r="AN97" i="1" s="1"/>
  <c r="AK29" i="1" l="1"/>
  <c r="AT94" i="1"/>
  <c r="J39" i="3"/>
  <c r="AG96" i="1"/>
  <c r="AN96" i="1" s="1"/>
  <c r="J39" i="5"/>
  <c r="AG98" i="1"/>
  <c r="AN98" i="1" s="1"/>
  <c r="J39" i="2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<sst xmlns="http://schemas.openxmlformats.org/spreadsheetml/2006/main" count="9843" uniqueCount="1540">
  <si>
    <t>Export Komplet</t>
  </si>
  <si>
    <t/>
  </si>
  <si>
    <t>2.0</t>
  </si>
  <si>
    <t>False</t>
  </si>
  <si>
    <t>{e5e1c36e-cd2d-4512-b822-5b5fea4675ba}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</si>
  <si>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</si>
  <si>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</si>
  <si>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</si>
  <si>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</si>
  <si>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</si>
  <si>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</si>
  <si>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</si>
  <si>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</si>
  <si>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</si>
  <si>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179AR1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</si>
  <si>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</si>
  <si>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</si>
  <si>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</si>
  <si>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</si>
  <si>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</si>
  <si>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</si>
  <si>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</si>
  <si>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</si>
  <si>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30. 6. 2020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</si>
  <si>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</si>
  <si>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</si>
  <si>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</si>
  <si>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</si>
  <si>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</si>
  <si>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</si>
  <si>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</si>
  <si>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</si>
  <si>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</si>
  <si>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</si>
  <si>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</si>
  <si>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</si>
  <si>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Revize 4.6.2021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</si>
  <si>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</si>
  <si>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</si>
  <si>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</si>
  <si>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</si>
  <si>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</si>
  <si>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</si>
  <si>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</si>
  <si>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</si>
  <si>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</si>
  <si>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</si>
  <si>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</si>
  <si>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</si>
  <si>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</si>
  <si>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</si>
  <si>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</si>
  <si>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</si>
  <si>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</si>
  <si>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</si>
  <si>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</si>
  <si>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</si>
  <si>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</si>
  <si>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</si>
  <si>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</si>
  <si>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</si>
  <si>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</si>
  <si>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</si>
  <si>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</si>
  <si>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</si>
  <si>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</si>
  <si>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</si>
  <si>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</si>
  <si>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</si>
  <si>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</si>
  <si>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</si>
  <si>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</si>
  <si>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</si>
  <si>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</si>
  <si>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</si>
  <si>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</si>
  <si>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</si>
  <si>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</si>
  <si>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</si>
  <si>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</si>
  <si>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</si>
  <si>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</si>
  <si>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D.1.4c</t>
  </si>
  <si>
    <t>TPS Zdravotechnika</t>
  </si>
  <si>
    <t>STA</t>
  </si>
  <si>
    <t>1</t>
  </si>
  <si>
    <t>{675e45ac-e960-45f4-81d6-cbbd0bcf69cd}</t>
  </si>
  <si>
    <t>2</t>
  </si>
  <si>
    <t>IO 400</t>
  </si>
  <si>
    <t>AREÁLOVÉ ROZVODY KANALIZACE DEŠŤOVÉ</t>
  </si>
  <si>
    <t>{0ffa5fe3-a749-4725-85d2-a32af3f78bd4}</t>
  </si>
  <si>
    <t>IO 401</t>
  </si>
  <si>
    <t>RETENČNÍ NÁDRŽ</t>
  </si>
  <si>
    <t>{31acd1c8-8858-4475-9ce6-825ee2abb867}</t>
  </si>
  <si>
    <t>IO 420</t>
  </si>
  <si>
    <t>AREÁLOVÉ ROZVODY KANALIZACE JEDNOTNÉ</t>
  </si>
  <si>
    <t>{6fb8befd-a6cd-455f-87b4-7b436a4f5cb5}</t>
  </si>
  <si>
    <t>F1</t>
  </si>
  <si>
    <t>výkop rýha</t>
  </si>
  <si>
    <t>136,476</t>
  </si>
  <si>
    <t>F3</t>
  </si>
  <si>
    <t>lože</t>
  </si>
  <si>
    <t>26,76</t>
  </si>
  <si>
    <t>KRYCÍ LIST SOUPISU PRACÍ</t>
  </si>
  <si>
    <t>F4</t>
  </si>
  <si>
    <t>obsyp celkem</t>
  </si>
  <si>
    <t>80,28</t>
  </si>
  <si>
    <t>F6</t>
  </si>
  <si>
    <t>vytlačená kubatura</t>
  </si>
  <si>
    <t>107,04</t>
  </si>
  <si>
    <t>F81</t>
  </si>
  <si>
    <t>vodovod do DN50</t>
  </si>
  <si>
    <t>953</t>
  </si>
  <si>
    <t>F82</t>
  </si>
  <si>
    <t>vodovod nad DN50</t>
  </si>
  <si>
    <t>261</t>
  </si>
  <si>
    <t>Objekt:</t>
  </si>
  <si>
    <t>D.1.4c - TPS Zdravotechnika</t>
  </si>
  <si>
    <t>Ing. P. Kučera</t>
  </si>
  <si>
    <t>ZTI obsahuje i objekt IO 410 AREÁLOVÉ ROZVODY KANALIZACE SPLAŠKOVÉ Revize 4.6.2021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</si>
  <si>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</si>
  <si>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</si>
  <si>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</si>
  <si>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</si>
  <si>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</si>
  <si>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</si>
  <si>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</si>
  <si>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</si>
  <si>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</si>
  <si>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</si>
  <si>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</si>
  <si>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</si>
  <si>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</si>
  <si>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</si>
  <si>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</si>
  <si>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</si>
  <si>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</si>
  <si>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</si>
  <si>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 xml:space="preserve">    771 - Podlahy z dlaždic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</si>
  <si>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</si>
  <si>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</si>
  <si>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</si>
  <si>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</si>
  <si>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</si>
  <si>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</si>
  <si>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</si>
  <si>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</si>
  <si>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</si>
  <si>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</si>
  <si>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</si>
  <si>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</si>
  <si>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</si>
  <si>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</si>
  <si>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</si>
  <si>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</si>
  <si>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</si>
  <si>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</si>
  <si>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</si>
  <si>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</si>
  <si>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</si>
  <si>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</si>
  <si>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</si>
  <si>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-1116586634</t>
  </si>
  <si>
    <t>VV</t>
  </si>
  <si>
    <t>(0,5+1,03)/2*0,8*(103+84+25+11)</t>
  </si>
  <si>
    <t>Součet</t>
  </si>
  <si>
    <t>161101101</t>
  </si>
  <si>
    <t>Svislé přemístění výkopku z horniny tř. 1 až 4 hl výkopu do 2,5 m</t>
  </si>
  <si>
    <t>-154060268</t>
  </si>
  <si>
    <t>F1*0,5</t>
  </si>
  <si>
    <t>3</t>
  </si>
  <si>
    <t>162701105</t>
  </si>
  <si>
    <t>Vodorovné přemístění do 10000 m výkopku/sypaniny z horniny tř. 1 až 4</t>
  </si>
  <si>
    <t>361631269</t>
  </si>
  <si>
    <t>lože a obsyp</t>
  </si>
  <si>
    <t>F3+F4</t>
  </si>
  <si>
    <t>171201201</t>
  </si>
  <si>
    <t>Uložení sypaniny na skládky</t>
  </si>
  <si>
    <t>204106263</t>
  </si>
  <si>
    <t>5</t>
  </si>
  <si>
    <t>174101101</t>
  </si>
  <si>
    <t>Zásyp jam, šachet rýh nebo kolem objektů sypaninou se zhutněním</t>
  </si>
  <si>
    <t>-196263740</t>
  </si>
  <si>
    <t>F1-F6</t>
  </si>
  <si>
    <t>6</t>
  </si>
  <si>
    <t>175151101</t>
  </si>
  <si>
    <t>Obsypání potrubí strojně sypaninou bez prohození, uloženou do 3 m</t>
  </si>
  <si>
    <t>-1233150885</t>
  </si>
  <si>
    <t>0,45*0,8*(103+84+25+11)</t>
  </si>
  <si>
    <t>7</t>
  </si>
  <si>
    <t>M</t>
  </si>
  <si>
    <t>583373030</t>
  </si>
  <si>
    <t>štěrkopísek (Bratčice) frakce 0-8</t>
  </si>
  <si>
    <t>t</t>
  </si>
  <si>
    <t>8</t>
  </si>
  <si>
    <t>-1263977080</t>
  </si>
  <si>
    <t>F4*1,80*1,2</t>
  </si>
  <si>
    <t>Vodorovné konstrukce</t>
  </si>
  <si>
    <t>451573111</t>
  </si>
  <si>
    <t>Lože pod potrubí otevřený výkop ze štěrkopísku</t>
  </si>
  <si>
    <t>-1850252462</t>
  </si>
  <si>
    <t>0,15*0,8*(103+84+25+11)</t>
  </si>
  <si>
    <t>9</t>
  </si>
  <si>
    <t>452311141</t>
  </si>
  <si>
    <t>Podkladní desky z betonu prostého tř. C 16/20 otevřený výkop</t>
  </si>
  <si>
    <t>496122009</t>
  </si>
  <si>
    <t>podkladní beton pro vnitřní RŠ</t>
  </si>
  <si>
    <t>1,2*1,2*0,1</t>
  </si>
  <si>
    <t>10</t>
  </si>
  <si>
    <t>452351101</t>
  </si>
  <si>
    <t>Bednění podkladních desek nebo bloků nebo sedlového lože otevřený výkop</t>
  </si>
  <si>
    <t>m2</t>
  </si>
  <si>
    <t>1588939294</t>
  </si>
  <si>
    <t>1,2*0,1*4</t>
  </si>
  <si>
    <t>Trubní vedení</t>
  </si>
  <si>
    <t>11</t>
  </si>
  <si>
    <t>857242122</t>
  </si>
  <si>
    <t>Montáž litinových tvarovek jednoosých přírubových otevřený výkop DN 80</t>
  </si>
  <si>
    <t>kus</t>
  </si>
  <si>
    <t>-808708998</t>
  </si>
  <si>
    <t>12</t>
  </si>
  <si>
    <t>55259PC1</t>
  </si>
  <si>
    <t xml:space="preserve">přechod přírubový (FFR) tvárná litina DN 80/40 </t>
  </si>
  <si>
    <t>889050496</t>
  </si>
  <si>
    <t>2*1,01</t>
  </si>
  <si>
    <t>13</t>
  </si>
  <si>
    <t>55253486</t>
  </si>
  <si>
    <t>tvarovka přírubová litinová s hladkým koncem,práškový epoxid tl 250µm F-kus DN 40 FF</t>
  </si>
  <si>
    <t>690663157</t>
  </si>
  <si>
    <t>14</t>
  </si>
  <si>
    <t>857242192</t>
  </si>
  <si>
    <t>Příplatek za práci ve štole při montáži litinových tvarovek jednoosých přírubových DN 80 až 250</t>
  </si>
  <si>
    <t>-996371881</t>
  </si>
  <si>
    <t>857244192</t>
  </si>
  <si>
    <t>Příplatek za práci ve štole při montáži litinových tvarovek odbočných přírubových DN 80 až 250</t>
  </si>
  <si>
    <t>-1861063725</t>
  </si>
  <si>
    <t>16</t>
  </si>
  <si>
    <t>857262122</t>
  </si>
  <si>
    <t>Montáž litinových tvarovek jednoosých přírubových otevřený výkop DN 100</t>
  </si>
  <si>
    <t>1365248612</t>
  </si>
  <si>
    <t>1+1</t>
  </si>
  <si>
    <t>17</t>
  </si>
  <si>
    <t>55251PC1</t>
  </si>
  <si>
    <t>příruba pro tvarovku vodovodní 100-3''</t>
  </si>
  <si>
    <t>-1982342880</t>
  </si>
  <si>
    <t>1*1,01</t>
  </si>
  <si>
    <t>18</t>
  </si>
  <si>
    <t>55251PC1.1</t>
  </si>
  <si>
    <t>příruba pro tvarovku vodovodní 100-2''</t>
  </si>
  <si>
    <t>-1830538511</t>
  </si>
  <si>
    <t>19</t>
  </si>
  <si>
    <t>857264122</t>
  </si>
  <si>
    <t>Montáž litinových tvarovek odbočných přírubových otevřený výkop DN 100</t>
  </si>
  <si>
    <t>-1482445028</t>
  </si>
  <si>
    <t>20</t>
  </si>
  <si>
    <t>55253PC1</t>
  </si>
  <si>
    <t>tvarovka přírubová litinová s přírubovou odbočkou, T-kus DN 100/80</t>
  </si>
  <si>
    <t>2124268886</t>
  </si>
  <si>
    <t>857312122</t>
  </si>
  <si>
    <t>Montáž litinových tvarovek jednoosých přírubových otevřený výkop DN 150</t>
  </si>
  <si>
    <t>665390551</t>
  </si>
  <si>
    <t>22</t>
  </si>
  <si>
    <t>55253PC1.1</t>
  </si>
  <si>
    <t>trouba přírubová litinová vodovodní  PN 10/16 DN 150 dl 300mm</t>
  </si>
  <si>
    <t>101086141</t>
  </si>
  <si>
    <t>23</t>
  </si>
  <si>
    <t>55253PC2</t>
  </si>
  <si>
    <t>trouba přírubová litinová vodovodní  PN 10/16 DN 150 dl 370mm FF</t>
  </si>
  <si>
    <t>1617549630</t>
  </si>
  <si>
    <t>24</t>
  </si>
  <si>
    <t>55259PC1.1</t>
  </si>
  <si>
    <t>koleno přírubové  tvárná litina DN150-90°</t>
  </si>
  <si>
    <t>34160046</t>
  </si>
  <si>
    <t>25</t>
  </si>
  <si>
    <t>857314122</t>
  </si>
  <si>
    <t>Montáž litinových tvarovek odbočných přírubových otevřený výkop DN 150</t>
  </si>
  <si>
    <t>1919820054</t>
  </si>
  <si>
    <t>26</t>
  </si>
  <si>
    <t>55253PC3</t>
  </si>
  <si>
    <t>tvarovka přírubová litinová s přírubovou odbočkou, T-kus DN 150/100</t>
  </si>
  <si>
    <t>648295443</t>
  </si>
  <si>
    <t>27</t>
  </si>
  <si>
    <t>857352122</t>
  </si>
  <si>
    <t>Montáž litinových tvarovek jednoosých přírubových otevřený výkop DN 200</t>
  </si>
  <si>
    <t>-1439875820</t>
  </si>
  <si>
    <t>28</t>
  </si>
  <si>
    <t>55253PC4</t>
  </si>
  <si>
    <t>přechod přírubový litinový PN 10 FFR-kus DN 200/150</t>
  </si>
  <si>
    <t>397514440</t>
  </si>
  <si>
    <t>29</t>
  </si>
  <si>
    <t>871310310</t>
  </si>
  <si>
    <t>Montáž kanalizačního potrubí hladkého plnostěnného SN 10 z polypropylenu DN 150</t>
  </si>
  <si>
    <t>m</t>
  </si>
  <si>
    <t>-1320629191</t>
  </si>
  <si>
    <t>30</t>
  </si>
  <si>
    <t>286170PC1</t>
  </si>
  <si>
    <t>trubka kanalizační PP EQ plnostěnná třívrstvá DN 150x1000 mm SN 10</t>
  </si>
  <si>
    <t>749176687</t>
  </si>
  <si>
    <t>6*1,015</t>
  </si>
  <si>
    <t>31</t>
  </si>
  <si>
    <t>871350310</t>
  </si>
  <si>
    <t>Montáž kanalizačního potrubí hladkého plnostěnného SN 10 z polypropylenu DN 200</t>
  </si>
  <si>
    <t>1436337846</t>
  </si>
  <si>
    <t>52</t>
  </si>
  <si>
    <t>32</t>
  </si>
  <si>
    <t>286170PC2</t>
  </si>
  <si>
    <t>trubka kanalizační PP EQ plnostěnná třívrstvá DN 200x1000 mm SN 10</t>
  </si>
  <si>
    <t>1440041537</t>
  </si>
  <si>
    <t>52*1,015</t>
  </si>
  <si>
    <t>33</t>
  </si>
  <si>
    <t>877310310</t>
  </si>
  <si>
    <t>Montáž kolen na kanalizačním potrubí z PP trub hladkých plnostěnných DN 150</t>
  </si>
  <si>
    <t>129723121</t>
  </si>
  <si>
    <t>3+1</t>
  </si>
  <si>
    <t>34</t>
  </si>
  <si>
    <t>2861718PC1</t>
  </si>
  <si>
    <t>koleno kanalizační PP KGB SN 16 45 ° DN 150</t>
  </si>
  <si>
    <t>243457907</t>
  </si>
  <si>
    <t>3*1,015</t>
  </si>
  <si>
    <t>35</t>
  </si>
  <si>
    <t>2861718PC2</t>
  </si>
  <si>
    <t>koleno kanalizační PP KGB SN 16 88 ° DN 150</t>
  </si>
  <si>
    <t>-1726306619</t>
  </si>
  <si>
    <t>1*1,015</t>
  </si>
  <si>
    <t>36</t>
  </si>
  <si>
    <t>877350310</t>
  </si>
  <si>
    <t>Montáž kolen na kanalizačním potrubí z PP trub hladkých plnostěnných DN 200</t>
  </si>
  <si>
    <t>-829821879</t>
  </si>
  <si>
    <t>4+1</t>
  </si>
  <si>
    <t>37</t>
  </si>
  <si>
    <t>2861718PC3</t>
  </si>
  <si>
    <t>koleno kanalizační PP KGB SN 16 45 ° DN 200</t>
  </si>
  <si>
    <t>-49214700</t>
  </si>
  <si>
    <t>4*1,015</t>
  </si>
  <si>
    <t>38</t>
  </si>
  <si>
    <t>2861718PC4</t>
  </si>
  <si>
    <t>koleno kanalizační PP KGB SN 16 88 ° DN 200</t>
  </si>
  <si>
    <t>-432604448</t>
  </si>
  <si>
    <t>39</t>
  </si>
  <si>
    <t>877350320</t>
  </si>
  <si>
    <t>Montáž odboček na kanalizačním potrubí z PP trub hladkých plnostěnných DN 200</t>
  </si>
  <si>
    <t>151891919</t>
  </si>
  <si>
    <t>40</t>
  </si>
  <si>
    <t>2861720PC</t>
  </si>
  <si>
    <t>odbočka kanalizační PP KGEA SN 16 45° DN 200/DN150</t>
  </si>
  <si>
    <t>-1234952865</t>
  </si>
  <si>
    <t>41</t>
  </si>
  <si>
    <t>891181295</t>
  </si>
  <si>
    <t>Příplatek za montáž šoupátek v objektech DN 40 až 1200</t>
  </si>
  <si>
    <t>-14378343</t>
  </si>
  <si>
    <t>42</t>
  </si>
  <si>
    <t>891241222</t>
  </si>
  <si>
    <t>Montáž vodovodních šoupátek s ručním kolečkem v šachtách DN 80</t>
  </si>
  <si>
    <t>49298868</t>
  </si>
  <si>
    <t>2+1</t>
  </si>
  <si>
    <t>43</t>
  </si>
  <si>
    <t>55128077</t>
  </si>
  <si>
    <t>klapka uzavírací mezipřírubová PN 16 T 120°C disk litina DN 80</t>
  </si>
  <si>
    <t>-1255205102</t>
  </si>
  <si>
    <t>44</t>
  </si>
  <si>
    <t>422835PC</t>
  </si>
  <si>
    <t>klapka zpětná litinová PN16 DN 80</t>
  </si>
  <si>
    <t>2048234701</t>
  </si>
  <si>
    <t>45</t>
  </si>
  <si>
    <t>891311222</t>
  </si>
  <si>
    <t>Montáž vodovodních šoupátek s ručním kolečkem v šachtách DN 150</t>
  </si>
  <si>
    <t>-1149470111</t>
  </si>
  <si>
    <t>46</t>
  </si>
  <si>
    <t>55128080</t>
  </si>
  <si>
    <t>klapka uzavírací mezipřírubová PN 16 T 120°C disk litina DN 150</t>
  </si>
  <si>
    <t>-1011160319</t>
  </si>
  <si>
    <t>47</t>
  </si>
  <si>
    <t>892271111</t>
  </si>
  <si>
    <t>Tlaková zkouška vodou potrubí DN 100 nebo 125</t>
  </si>
  <si>
    <t>-1014609643</t>
  </si>
  <si>
    <t>48</t>
  </si>
  <si>
    <t>892351111</t>
  </si>
  <si>
    <t>Tlaková zkouška vodou potrubí DN 150 nebo 200</t>
  </si>
  <si>
    <t>-78157657</t>
  </si>
  <si>
    <t>49</t>
  </si>
  <si>
    <t>8948121PC</t>
  </si>
  <si>
    <t>Revizní a čistící šachta z PP šachtové dno se zpětnou klapkou DN 315/150 přímý tok</t>
  </si>
  <si>
    <t>1982394532</t>
  </si>
  <si>
    <t>50</t>
  </si>
  <si>
    <t>894812132</t>
  </si>
  <si>
    <t>Revizní a čistící šachta z PP DN 315 šachtová roura korugovaná bez hrdla světlé hloubky 2000 mm</t>
  </si>
  <si>
    <t>-1217660690</t>
  </si>
  <si>
    <t>51</t>
  </si>
  <si>
    <t>894812149</t>
  </si>
  <si>
    <t>Příplatek k rourám revizní a čistící šachty z PP DN 315 za uříznutí šachtové roury</t>
  </si>
  <si>
    <t>122131608</t>
  </si>
  <si>
    <t>894812156</t>
  </si>
  <si>
    <t>Revizní a čistící šachta z PP DN 315 poklop plastový pro třídu zatížení A15 s teleskopickou trubkou</t>
  </si>
  <si>
    <t>-1121066553</t>
  </si>
  <si>
    <t>53</t>
  </si>
  <si>
    <t>894812529</t>
  </si>
  <si>
    <t>Příplatek k rourám revizní a čistící šachty z PP DN 1000 za uříznutí šachtové skruže</t>
  </si>
  <si>
    <t>-1227079071</t>
  </si>
  <si>
    <t>54</t>
  </si>
  <si>
    <t>8948125PC1</t>
  </si>
  <si>
    <t>Revizní a čistící šachta z PP DN 800 šachtová roura korugovaná světlé hloubky 500 mm</t>
  </si>
  <si>
    <t>1315715700</t>
  </si>
  <si>
    <t>RŠ pro čistící tvarovku</t>
  </si>
  <si>
    <t>55</t>
  </si>
  <si>
    <t>8948125PC2</t>
  </si>
  <si>
    <t>Revizní a čistící šachta z PP DN 800 ŠACHTY kónus DN800x600</t>
  </si>
  <si>
    <t>-1907968846</t>
  </si>
  <si>
    <t>56</t>
  </si>
  <si>
    <t>8948125PC3</t>
  </si>
  <si>
    <t xml:space="preserve">Revizní a čistící šachta z PP DN 1000 poklop BEGU plný A15 DN600 </t>
  </si>
  <si>
    <t>-1388227265</t>
  </si>
  <si>
    <t>Ostatní konstrukce a práce-bourání</t>
  </si>
  <si>
    <t>57</t>
  </si>
  <si>
    <t>9351132PC</t>
  </si>
  <si>
    <t>Osazení odvodňovacího žlabu s krycím roštem šířky do 200 mm</t>
  </si>
  <si>
    <t>220695448</t>
  </si>
  <si>
    <t>130,96+4,46+19,46+1,32+2*11,06</t>
  </si>
  <si>
    <t>58</t>
  </si>
  <si>
    <t>59228PC1R1</t>
  </si>
  <si>
    <t>štěrbinový žlab W50/8 L130966/130960 H150/65 E25,5, D125</t>
  </si>
  <si>
    <t>1950911811</t>
  </si>
  <si>
    <t>59</t>
  </si>
  <si>
    <t>59228PC2R2</t>
  </si>
  <si>
    <t>štěrbinový žlab W50/8 L4466/4460 H80/65 E25,5, D125 F50,</t>
  </si>
  <si>
    <t>-2002540731</t>
  </si>
  <si>
    <t>60</t>
  </si>
  <si>
    <t>59228PC3R3</t>
  </si>
  <si>
    <t>štěrbinový žlab W50/8 L19466/19460 H100/65 E25,5, D125 F</t>
  </si>
  <si>
    <t>-1377406404</t>
  </si>
  <si>
    <t>61</t>
  </si>
  <si>
    <t>59228PC4R4</t>
  </si>
  <si>
    <t>štěrbinový žlab W50/8 L1332/1326 H75/65 E25,5, D125 F50,</t>
  </si>
  <si>
    <t>1765650111</t>
  </si>
  <si>
    <t>62</t>
  </si>
  <si>
    <t>59228PC5R5</t>
  </si>
  <si>
    <t>štěrbinový žlab W50/8 L11066/11060 H95/65 E25,5, D125 F5</t>
  </si>
  <si>
    <t>-1417776456</t>
  </si>
  <si>
    <t>63</t>
  </si>
  <si>
    <t>59228PC6R6</t>
  </si>
  <si>
    <t xml:space="preserve">rošt 168x168mm, slot 8, A15, </t>
  </si>
  <si>
    <t>9034925</t>
  </si>
  <si>
    <t>5+1+1+1+2</t>
  </si>
  <si>
    <t>64</t>
  </si>
  <si>
    <t>59228PC7R7</t>
  </si>
  <si>
    <t>kalový koš pro Modular 20 a 125 s vpustí 142</t>
  </si>
  <si>
    <t>1661737252</t>
  </si>
  <si>
    <t>65</t>
  </si>
  <si>
    <t>59228PC8R8</t>
  </si>
  <si>
    <t>Hyg. vpust 142, DN 70 boční, poziční příř.,sif.</t>
  </si>
  <si>
    <t>1087887820</t>
  </si>
  <si>
    <t>1+1+1+2</t>
  </si>
  <si>
    <t>66</t>
  </si>
  <si>
    <t>59228PC9R9</t>
  </si>
  <si>
    <t>Hyg. vpust 142, DN 100 boční, poziční příř.,sif.</t>
  </si>
  <si>
    <t>2088879107</t>
  </si>
  <si>
    <t>67</t>
  </si>
  <si>
    <t>953943112</t>
  </si>
  <si>
    <t>Osazování výrobků do 5 kg/kus do vysekaných kapes zdiva</t>
  </si>
  <si>
    <t>737626452</t>
  </si>
  <si>
    <t>kanalizace pažnice</t>
  </si>
  <si>
    <t>11+10+3+2+2+2</t>
  </si>
  <si>
    <t>vodovod pažnice</t>
  </si>
  <si>
    <t>68</t>
  </si>
  <si>
    <t>59164PC</t>
  </si>
  <si>
    <t xml:space="preserve">Prvek těsnicí plast </t>
  </si>
  <si>
    <t>soubor</t>
  </si>
  <si>
    <t>-1097654392</t>
  </si>
  <si>
    <t>99</t>
  </si>
  <si>
    <t>Přesun hmot</t>
  </si>
  <si>
    <t>69</t>
  </si>
  <si>
    <t>998276101</t>
  </si>
  <si>
    <t>Přesun hmot pro trubní vedení z trub z plastických hmot otevřený výkop</t>
  </si>
  <si>
    <t>-1063128279</t>
  </si>
  <si>
    <t>PSV</t>
  </si>
  <si>
    <t>Práce a dodávky PSV</t>
  </si>
  <si>
    <t>713</t>
  </si>
  <si>
    <t>Izolace tepelné</t>
  </si>
  <si>
    <t>70</t>
  </si>
  <si>
    <t>713463411</t>
  </si>
  <si>
    <t>Montáž izolace tepelné potrubí a ohybů návlekovými izolačními pouzdry</t>
  </si>
  <si>
    <t>-220620864</t>
  </si>
  <si>
    <t>91</t>
  </si>
  <si>
    <t>142+66+6+48+6+80+100+1</t>
  </si>
  <si>
    <t>349+111+26+108+20+60</t>
  </si>
  <si>
    <t>71</t>
  </si>
  <si>
    <t>28377103</t>
  </si>
  <si>
    <t>pouzdro izolační potrubní z pěnového polyetylenu 22/9mm</t>
  </si>
  <si>
    <t>-357913430</t>
  </si>
  <si>
    <t>142</t>
  </si>
  <si>
    <t>72</t>
  </si>
  <si>
    <t>28377045</t>
  </si>
  <si>
    <t>pouzdro izolační potrubní z pěnového polyetylenu 22/20mm</t>
  </si>
  <si>
    <t>493637353</t>
  </si>
  <si>
    <t>349</t>
  </si>
  <si>
    <t>73</t>
  </si>
  <si>
    <t>28377111</t>
  </si>
  <si>
    <t>pouzdro izolační potrubní z pěnového polyetylenu 28/9mm</t>
  </si>
  <si>
    <t>-864733435</t>
  </si>
  <si>
    <t>74</t>
  </si>
  <si>
    <t>28377048</t>
  </si>
  <si>
    <t>pouzdro izolační potrubní z pěnového polyetylenu 28/20mm</t>
  </si>
  <si>
    <t>716306710</t>
  </si>
  <si>
    <t>111</t>
  </si>
  <si>
    <t>75</t>
  </si>
  <si>
    <t>28377051</t>
  </si>
  <si>
    <t>pouzdro izolační potrubní z pěnového polyetylenu 32/9mm</t>
  </si>
  <si>
    <t>1630630848</t>
  </si>
  <si>
    <t>6+91</t>
  </si>
  <si>
    <t>76</t>
  </si>
  <si>
    <t>28377053</t>
  </si>
  <si>
    <t>pouzdro izolační potrubní z pěnového polyetylenu 32/20mm</t>
  </si>
  <si>
    <t>667078070</t>
  </si>
  <si>
    <t>77</t>
  </si>
  <si>
    <t>28377057</t>
  </si>
  <si>
    <t>pouzdro izolační potrubní z pěnového polyetylenu 40/9mm</t>
  </si>
  <si>
    <t>1007262079</t>
  </si>
  <si>
    <t>78</t>
  </si>
  <si>
    <t>28377059</t>
  </si>
  <si>
    <t>pouzdro izolační potrubní z pěnového polyetylenu 40/20mm</t>
  </si>
  <si>
    <t>-784693914</t>
  </si>
  <si>
    <t>108</t>
  </si>
  <si>
    <t>79</t>
  </si>
  <si>
    <t>28377121</t>
  </si>
  <si>
    <t>pouzdro izolační potrubní z pěnového polyetylenu 54/9mm</t>
  </si>
  <si>
    <t>-700425855</t>
  </si>
  <si>
    <t>80</t>
  </si>
  <si>
    <t>28377120</t>
  </si>
  <si>
    <t>pouzdro izolační potrubní z pěnového polyetylenu 63/9mm</t>
  </si>
  <si>
    <t>890258776</t>
  </si>
  <si>
    <t>81</t>
  </si>
  <si>
    <t>28377066</t>
  </si>
  <si>
    <t>pouzdro izolační potrubní z pěnového polyetylenu 63/20mm</t>
  </si>
  <si>
    <t>140748004</t>
  </si>
  <si>
    <t>82</t>
  </si>
  <si>
    <t>28377070</t>
  </si>
  <si>
    <t>pouzdro izolační potrubní z pěnového polyetylenu 76/9mm</t>
  </si>
  <si>
    <t>-1709498754</t>
  </si>
  <si>
    <t>100</t>
  </si>
  <si>
    <t>83</t>
  </si>
  <si>
    <t>28377072</t>
  </si>
  <si>
    <t>pouzdro izolační potrubní z pěnového polyetylenu 76/20mm</t>
  </si>
  <si>
    <t>219616718</t>
  </si>
  <si>
    <t>84</t>
  </si>
  <si>
    <t>28377074</t>
  </si>
  <si>
    <t>pouzdro izolační potrubní z pěnového polyetylenu 89/13mm</t>
  </si>
  <si>
    <t>-1022082008</t>
  </si>
  <si>
    <t>721</t>
  </si>
  <si>
    <t>Zdravotechnika - vnitřní kanalizace</t>
  </si>
  <si>
    <t>85</t>
  </si>
  <si>
    <t>721173401</t>
  </si>
  <si>
    <t>Potrubí kanalizační z PVC SN 4 svodné DN 110</t>
  </si>
  <si>
    <t>2096489048</t>
  </si>
  <si>
    <t>103</t>
  </si>
  <si>
    <t>86</t>
  </si>
  <si>
    <t>721173402</t>
  </si>
  <si>
    <t>Potrubí kanalizační z PVC SN 4 svodné DN 125</t>
  </si>
  <si>
    <t>755162421</t>
  </si>
  <si>
    <t>87</t>
  </si>
  <si>
    <t>721173403</t>
  </si>
  <si>
    <t>Potrubí kanalizační z PVC SN 4 svodné DN 160</t>
  </si>
  <si>
    <t>76676702</t>
  </si>
  <si>
    <t>88</t>
  </si>
  <si>
    <t>721173404</t>
  </si>
  <si>
    <t>Potrubí kanalizační z PVC SN 4 svodné DN 200</t>
  </si>
  <si>
    <t>430746180</t>
  </si>
  <si>
    <t>89</t>
  </si>
  <si>
    <t>721174024</t>
  </si>
  <si>
    <t>Potrubí kanalizační z PP odpadní DN 75</t>
  </si>
  <si>
    <t>-1053014551</t>
  </si>
  <si>
    <t>90</t>
  </si>
  <si>
    <t>721174025</t>
  </si>
  <si>
    <t>Potrubí kanalizační z PP odpadní DN 110</t>
  </si>
  <si>
    <t>1335438985</t>
  </si>
  <si>
    <t>721174042</t>
  </si>
  <si>
    <t>Potrubí kanalizační z PP připojovací DN 40</t>
  </si>
  <si>
    <t>-17930600</t>
  </si>
  <si>
    <t>92</t>
  </si>
  <si>
    <t>721174043</t>
  </si>
  <si>
    <t>Potrubí kanalizační z PP připojovací DN 50</t>
  </si>
  <si>
    <t>-1043466768</t>
  </si>
  <si>
    <t>93</t>
  </si>
  <si>
    <t>721194104</t>
  </si>
  <si>
    <t>Vyvedení a upevnění odpadních výpustek DN 40</t>
  </si>
  <si>
    <t>-1016398399</t>
  </si>
  <si>
    <t>15+3+2+1</t>
  </si>
  <si>
    <t>94</t>
  </si>
  <si>
    <t>721194105</t>
  </si>
  <si>
    <t>Vyvedení a upevnění odpadních výpustek DN 50</t>
  </si>
  <si>
    <t>618205479</t>
  </si>
  <si>
    <t>6+1</t>
  </si>
  <si>
    <t>95</t>
  </si>
  <si>
    <t>721194109</t>
  </si>
  <si>
    <t>Vyvedení a upevnění odpadních výpustek DN 100</t>
  </si>
  <si>
    <t>220784806</t>
  </si>
  <si>
    <t>16+3+5</t>
  </si>
  <si>
    <t>96</t>
  </si>
  <si>
    <t>721211912</t>
  </si>
  <si>
    <t>Montáž vpustí podlahových DN 50/75</t>
  </si>
  <si>
    <t>2109293787</t>
  </si>
  <si>
    <t>97</t>
  </si>
  <si>
    <t>HLE.HL310PC1</t>
  </si>
  <si>
    <t xml:space="preserve">Podlahová vpust DN50/75/110, svislý odtok se zápachovým uzávěrem PRIMUS, 145x145mm systém Klick-Klack/138x138mm </t>
  </si>
  <si>
    <t>865889849</t>
  </si>
  <si>
    <t>DN50</t>
  </si>
  <si>
    <t>98</t>
  </si>
  <si>
    <t>HLE.HL310PC11</t>
  </si>
  <si>
    <t xml:space="preserve">Izolační souprava s textílií nakašírovanou fólií </t>
  </si>
  <si>
    <t>313081074</t>
  </si>
  <si>
    <t>HLE.HL310PC12</t>
  </si>
  <si>
    <t xml:space="preserve">Prodlužovací nástavec d 146mm/ 200mm s izolační přírubou včetně O-kroužku </t>
  </si>
  <si>
    <t>-1445631290</t>
  </si>
  <si>
    <t>721211913</t>
  </si>
  <si>
    <t>Montáž vpustí podlahových DN 110</t>
  </si>
  <si>
    <t>1010748864</t>
  </si>
  <si>
    <t>101</t>
  </si>
  <si>
    <t>HLE.HL300PC2</t>
  </si>
  <si>
    <t>1120780286</t>
  </si>
  <si>
    <t>DN100</t>
  </si>
  <si>
    <t>102</t>
  </si>
  <si>
    <t>HLE.HL300PC21</t>
  </si>
  <si>
    <t>-2008092996</t>
  </si>
  <si>
    <t>HLE.HL300PC22</t>
  </si>
  <si>
    <t>1616908532</t>
  </si>
  <si>
    <t>104</t>
  </si>
  <si>
    <t>HLE.HL300PC3</t>
  </si>
  <si>
    <t xml:space="preserve">Balkonový a terasový vtok DN75/110 se svislým odtokem a s nezámrznou zápachovou klapkou, 145x145mm/138x138mm </t>
  </si>
  <si>
    <t>-654382884</t>
  </si>
  <si>
    <t>105</t>
  </si>
  <si>
    <t>72121191PC</t>
  </si>
  <si>
    <t xml:space="preserve">Montáž zápach. uzávěr plast </t>
  </si>
  <si>
    <t>2110881725</t>
  </si>
  <si>
    <t>106</t>
  </si>
  <si>
    <t>551666200</t>
  </si>
  <si>
    <t>Napojovací koleno pro záchodovou mísu, DN110 s kulovým kloubem, bílé</t>
  </si>
  <si>
    <t>1224758387</t>
  </si>
  <si>
    <t>16+3</t>
  </si>
  <si>
    <t>107</t>
  </si>
  <si>
    <t>721226512</t>
  </si>
  <si>
    <t>Zápachová uzávěrka podomítková pro pračku a myčku DN 50</t>
  </si>
  <si>
    <t>-1978424248</t>
  </si>
  <si>
    <t>721274103.HLE</t>
  </si>
  <si>
    <t>Přivzdušňovací ventil venkovní odpadních potrubí DN 110</t>
  </si>
  <si>
    <t>450250044</t>
  </si>
  <si>
    <t>2+5</t>
  </si>
  <si>
    <t>109</t>
  </si>
  <si>
    <t>721290111</t>
  </si>
  <si>
    <t>Zkouška těsnosti potrubí kanalizace vodou do DN 125</t>
  </si>
  <si>
    <t>-148179202</t>
  </si>
  <si>
    <t>103+84</t>
  </si>
  <si>
    <t>20+70+8+55</t>
  </si>
  <si>
    <t>110</t>
  </si>
  <si>
    <t>721290112</t>
  </si>
  <si>
    <t>Zkouška těsnosti potrubí kanalizace vodou do DN 200</t>
  </si>
  <si>
    <t>-1073068256</t>
  </si>
  <si>
    <t>25+11</t>
  </si>
  <si>
    <t>998721103</t>
  </si>
  <si>
    <t>Přesun hmot tonážní pro vnitřní kanalizace v objektech v do 24 m</t>
  </si>
  <si>
    <t>-13438021</t>
  </si>
  <si>
    <t>722</t>
  </si>
  <si>
    <t>Zdravotechnika - vnitřní vodovod</t>
  </si>
  <si>
    <t>112</t>
  </si>
  <si>
    <t>722130233</t>
  </si>
  <si>
    <t>Potrubí vodovodní ocelové závitové pozinkované svařované běžné DN 25</t>
  </si>
  <si>
    <t>-1677049507</t>
  </si>
  <si>
    <t>113</t>
  </si>
  <si>
    <t>7221740PC1</t>
  </si>
  <si>
    <t>Potrubí vodovodní plastové PPR-RCT svar polyfuze PN 22 D 20 x 2,3 mm</t>
  </si>
  <si>
    <t>1467094710</t>
  </si>
  <si>
    <t>142+53+34+262</t>
  </si>
  <si>
    <t>114</t>
  </si>
  <si>
    <t>7221740PC2</t>
  </si>
  <si>
    <t>Potrubí vodovodní plastové PPR-RCT svar polyfuze PN 22D 25 x 2,8 mm</t>
  </si>
  <si>
    <t>1060300546</t>
  </si>
  <si>
    <t>66+57+54</t>
  </si>
  <si>
    <t>115</t>
  </si>
  <si>
    <t>7221740PC3</t>
  </si>
  <si>
    <t xml:space="preserve">Potrubí vodovodní plastové PPR-RCT svar polyfuze PN 22 D 32 x3,6 mm </t>
  </si>
  <si>
    <t>1434322418</t>
  </si>
  <si>
    <t>6+6+20</t>
  </si>
  <si>
    <t>116</t>
  </si>
  <si>
    <t>7221740PC4</t>
  </si>
  <si>
    <t>Potrubí vodovodní plastové PPR-RCT svar polyfuze PN 22 D 40 x 4,5 mm</t>
  </si>
  <si>
    <t>-657566856</t>
  </si>
  <si>
    <t>48+48+60</t>
  </si>
  <si>
    <t>117</t>
  </si>
  <si>
    <t>7221740PC5</t>
  </si>
  <si>
    <t>Potrubí vodovodní plastové PPR-RCT svar polyfuze PN 22 D 50 x 5,6mm</t>
  </si>
  <si>
    <t>123635172</t>
  </si>
  <si>
    <t>118</t>
  </si>
  <si>
    <t>7221740PC6</t>
  </si>
  <si>
    <t>Potrubí vodovodní plastové PPR-RCT svar polyfuze PN 22 D 63 x 7,1mm</t>
  </si>
  <si>
    <t>-1991184865</t>
  </si>
  <si>
    <t>80+20</t>
  </si>
  <si>
    <t>119</t>
  </si>
  <si>
    <t>7221740PC7</t>
  </si>
  <si>
    <t>Potrubí vodovodní plastové PPR-RCT svar polyfuze PN 22 D 75 x 8,4</t>
  </si>
  <si>
    <t>-464314813</t>
  </si>
  <si>
    <t>100+60</t>
  </si>
  <si>
    <t>120</t>
  </si>
  <si>
    <t>7221740PC8</t>
  </si>
  <si>
    <t>Potrubí vodovodní plastové PPR-RCT svar polyfuze PN 22 D 90 x 10,1</t>
  </si>
  <si>
    <t>408338257</t>
  </si>
  <si>
    <t>121</t>
  </si>
  <si>
    <t>722181123</t>
  </si>
  <si>
    <t>Ochrana vodovodního potrubí zvuk tlumícími objímkami do DN 25 mm</t>
  </si>
  <si>
    <t>-1927971016</t>
  </si>
  <si>
    <t>122</t>
  </si>
  <si>
    <t>722181126</t>
  </si>
  <si>
    <t>Ochrana vodovodního potrubí zvuk tlumícími objímkami do DN 50 mm</t>
  </si>
  <si>
    <t>-744011247</t>
  </si>
  <si>
    <t>80+4</t>
  </si>
  <si>
    <t>123</t>
  </si>
  <si>
    <t>722181127</t>
  </si>
  <si>
    <t>Ochrana vodovodního potrubí zvuk tlumícími objímkami do DN 100 mm</t>
  </si>
  <si>
    <t>1554330258</t>
  </si>
  <si>
    <t>50+80</t>
  </si>
  <si>
    <t>124</t>
  </si>
  <si>
    <t>722182011</t>
  </si>
  <si>
    <t>Podpůrný žlab pro potrubí D 20</t>
  </si>
  <si>
    <t>-766632986</t>
  </si>
  <si>
    <t>350</t>
  </si>
  <si>
    <t>125</t>
  </si>
  <si>
    <t>722182012</t>
  </si>
  <si>
    <t>Podpůrný žlab pro potrubí D 25</t>
  </si>
  <si>
    <t>1392451924</t>
  </si>
  <si>
    <t>150</t>
  </si>
  <si>
    <t>126</t>
  </si>
  <si>
    <t>722182013</t>
  </si>
  <si>
    <t>Podpůrný žlab pro potrubí D 32</t>
  </si>
  <si>
    <t>-1465862190</t>
  </si>
  <si>
    <t>127</t>
  </si>
  <si>
    <t>722220111</t>
  </si>
  <si>
    <t>Nástěnka pro výtokový ventil G 1/2 s jedním závitem</t>
  </si>
  <si>
    <t>-981589515</t>
  </si>
  <si>
    <t>16+3+6+2+1+(15+3+1)*2</t>
  </si>
  <si>
    <t>5*2</t>
  </si>
  <si>
    <t>128</t>
  </si>
  <si>
    <t>722220121</t>
  </si>
  <si>
    <t>Nástěnka pro baterii G 1/2 s jedním závitem</t>
  </si>
  <si>
    <t>pár</t>
  </si>
  <si>
    <t>-445198076</t>
  </si>
  <si>
    <t>5+5</t>
  </si>
  <si>
    <t>129</t>
  </si>
  <si>
    <t>722231075</t>
  </si>
  <si>
    <t>Ventil zpětný mosazný G 5/4 PN 10 do 110°C se dvěma závity</t>
  </si>
  <si>
    <t>-180411941</t>
  </si>
  <si>
    <t>130</t>
  </si>
  <si>
    <t>722231077</t>
  </si>
  <si>
    <t>Ventil zpětný mosazný G 2 PN 10 do 110°C se dvěma závity</t>
  </si>
  <si>
    <t>-518415073</t>
  </si>
  <si>
    <t>131</t>
  </si>
  <si>
    <t>722239101</t>
  </si>
  <si>
    <t>Montáž armatur vodovodních se dvěma závity G 1/2</t>
  </si>
  <si>
    <t>-332880448</t>
  </si>
  <si>
    <t>39+12+4</t>
  </si>
  <si>
    <t>132</t>
  </si>
  <si>
    <t>551141240</t>
  </si>
  <si>
    <t>kulový kohout, PN 42, T 185 C, chromovaný R250D 1/2" červený</t>
  </si>
  <si>
    <t>856992608</t>
  </si>
  <si>
    <t>133</t>
  </si>
  <si>
    <t>55114210</t>
  </si>
  <si>
    <t>kohout kulový s vypouštěním PN 42 T 185°C chromovaný R250DS 1/2"</t>
  </si>
  <si>
    <t>1775639199</t>
  </si>
  <si>
    <t>134</t>
  </si>
  <si>
    <t>55111420</t>
  </si>
  <si>
    <t>uzávěr kulový zahradní provedení páčka niklovaná mosaz vnější závit PN 15 T 120°C 3/8"-3/4"</t>
  </si>
  <si>
    <t>9745420</t>
  </si>
  <si>
    <t>135</t>
  </si>
  <si>
    <t>722239102</t>
  </si>
  <si>
    <t>Montáž armatur vodovodních se dvěma závity G 3/4</t>
  </si>
  <si>
    <t>1349232390</t>
  </si>
  <si>
    <t>14+17</t>
  </si>
  <si>
    <t>136</t>
  </si>
  <si>
    <t>55114126</t>
  </si>
  <si>
    <t>kohout kulový PN 42 T 185°C chromovaný 3/4" červený</t>
  </si>
  <si>
    <t>-2057278918</t>
  </si>
  <si>
    <t>137</t>
  </si>
  <si>
    <t>55114212</t>
  </si>
  <si>
    <t>kohout kulový s vypouštěním PN 42 T 185°C chromovaný R250DS 3/4"</t>
  </si>
  <si>
    <t>1600060582</t>
  </si>
  <si>
    <t>138</t>
  </si>
  <si>
    <t>722239103</t>
  </si>
  <si>
    <t>Montáž armatur vodovodních se dvěma závity G 1</t>
  </si>
  <si>
    <t>480734864</t>
  </si>
  <si>
    <t>139</t>
  </si>
  <si>
    <t>55114214</t>
  </si>
  <si>
    <t>kohout kulový s vypouštěním PN 35 T 185°C chromovaný R250DS 1"</t>
  </si>
  <si>
    <t>-1688094139</t>
  </si>
  <si>
    <t>140</t>
  </si>
  <si>
    <t>722239104</t>
  </si>
  <si>
    <t>Montáž armatur vodovodních se dvěma závity G 5/4</t>
  </si>
  <si>
    <t>947405046</t>
  </si>
  <si>
    <t>1+4+1</t>
  </si>
  <si>
    <t>141</t>
  </si>
  <si>
    <t>551141300</t>
  </si>
  <si>
    <t>kulový kohout, PN 35, T 185 C, chromovaný R250D 1"1/4 červený</t>
  </si>
  <si>
    <t>-1086786678</t>
  </si>
  <si>
    <t>STL.0002738.URS</t>
  </si>
  <si>
    <t>filtr s výměnnou vložkou D71 118 540 DN32 mm</t>
  </si>
  <si>
    <t>-313345930</t>
  </si>
  <si>
    <t>143</t>
  </si>
  <si>
    <t>55114218</t>
  </si>
  <si>
    <t>kohout kulový s vypouštěním PN 35 T 185°C chromovaný R250DS 1"1/4</t>
  </si>
  <si>
    <t>-2066425499</t>
  </si>
  <si>
    <t>144</t>
  </si>
  <si>
    <t>722239105</t>
  </si>
  <si>
    <t>Montáž armatur vodovodních se dvěma závity G 6/4</t>
  </si>
  <si>
    <t>649224509</t>
  </si>
  <si>
    <t>145</t>
  </si>
  <si>
    <t>55114216</t>
  </si>
  <si>
    <t>kohout kulový s vypouštěním PN 35 T 185°C chromovaný R250DS 1"1/2</t>
  </si>
  <si>
    <t>-1625898331</t>
  </si>
  <si>
    <t>146</t>
  </si>
  <si>
    <t>722239106</t>
  </si>
  <si>
    <t>Montáž armatur vodovodních se dvěma závity G 2</t>
  </si>
  <si>
    <t>-228973804</t>
  </si>
  <si>
    <t>3+5+1</t>
  </si>
  <si>
    <t>147</t>
  </si>
  <si>
    <t>55114134</t>
  </si>
  <si>
    <t>kohout kulový PN 35 T 185°C chromovaný 2" červený</t>
  </si>
  <si>
    <t>408002182</t>
  </si>
  <si>
    <t>148</t>
  </si>
  <si>
    <t>55114220</t>
  </si>
  <si>
    <t>kohout kulový s vypouštěním PN 35 T 185°C chromovaný R250DS 2"</t>
  </si>
  <si>
    <t>-121496084</t>
  </si>
  <si>
    <t>149</t>
  </si>
  <si>
    <t>KIS.JD40003100</t>
  </si>
  <si>
    <t>filtr domácí na studenou vodu 2", se zpětným manuálním proplachem</t>
  </si>
  <si>
    <t>-2125299703</t>
  </si>
  <si>
    <t>72225014PC1</t>
  </si>
  <si>
    <t>Hydrantový systém s tvarově stálou hadicí D19 -30bm - prosklená  dvířka - proudnice ekv. 6 -  710/710/200 montáž do zdi</t>
  </si>
  <si>
    <t>120349863</t>
  </si>
  <si>
    <t>151</t>
  </si>
  <si>
    <t>7222621PC</t>
  </si>
  <si>
    <t>Vodoměr přírubový šroubový do 40°C DN 40 horizontální</t>
  </si>
  <si>
    <t>1934658857</t>
  </si>
  <si>
    <t>152</t>
  </si>
  <si>
    <t>7222632PC</t>
  </si>
  <si>
    <t>Vodoměr závitový vícevtokový mokroběžný do 100°C G 5/4 horizontální</t>
  </si>
  <si>
    <t>1630360617</t>
  </si>
  <si>
    <t>153</t>
  </si>
  <si>
    <t>7222632PC1</t>
  </si>
  <si>
    <t xml:space="preserve">M-Bus modul pro vodoměry </t>
  </si>
  <si>
    <t>-1567470897</t>
  </si>
  <si>
    <t>154</t>
  </si>
  <si>
    <t>722290226</t>
  </si>
  <si>
    <t>Zkouška těsnosti vodovodního potrubí závitového do DN 50</t>
  </si>
  <si>
    <t>-1704668496</t>
  </si>
  <si>
    <t>142+349+66+111+6+26+48+108+6</t>
  </si>
  <si>
    <t>155</t>
  </si>
  <si>
    <t>722290229</t>
  </si>
  <si>
    <t>Zkouška těsnosti vodovodního potrubí závitového do DN 100</t>
  </si>
  <si>
    <t>-811729704</t>
  </si>
  <si>
    <t>80+20+100+60+1</t>
  </si>
  <si>
    <t>156</t>
  </si>
  <si>
    <t>722290234</t>
  </si>
  <si>
    <t>Proplach a dezinfekce vodovodního potrubí do DN 80</t>
  </si>
  <si>
    <t>-603975596</t>
  </si>
  <si>
    <t>F81+F82</t>
  </si>
  <si>
    <t>157</t>
  </si>
  <si>
    <t>998722103</t>
  </si>
  <si>
    <t>Přesun hmot tonážní tonážní pro vnitřní vodovod v objektech v do 24 m</t>
  </si>
  <si>
    <t>-1413734829</t>
  </si>
  <si>
    <t>725</t>
  </si>
  <si>
    <t>Zdravotechnika - zařizovací předměty</t>
  </si>
  <si>
    <t>158</t>
  </si>
  <si>
    <t>72511912PC</t>
  </si>
  <si>
    <t>Montáž klozetových mís závěsných na nosné stěny</t>
  </si>
  <si>
    <t>-1221097407</t>
  </si>
  <si>
    <t>159</t>
  </si>
  <si>
    <t>642360PC1</t>
  </si>
  <si>
    <t>klozet keramický závěsný hluboké splachování bílý vč. slim sedátka</t>
  </si>
  <si>
    <t>-1023869641</t>
  </si>
  <si>
    <t>160</t>
  </si>
  <si>
    <t>642360PC2</t>
  </si>
  <si>
    <t>klozet keramický závěsný hluboké splachování handicap bílý</t>
  </si>
  <si>
    <t>-1846657119</t>
  </si>
  <si>
    <t>161</t>
  </si>
  <si>
    <t>552817PC1</t>
  </si>
  <si>
    <t>montážní prvek pro závěsné WC ovládání zepředu, hloubka 12 cm,výška 112cm, se plachovací nádržkou pod omítku</t>
  </si>
  <si>
    <t>-726419661</t>
  </si>
  <si>
    <t>162</t>
  </si>
  <si>
    <t>552817PC2</t>
  </si>
  <si>
    <t>montážní prvek pro závěsné WC ovládání zepředu, tlačítko</t>
  </si>
  <si>
    <t>-1009823103</t>
  </si>
  <si>
    <t>163</t>
  </si>
  <si>
    <t>552817PC3</t>
  </si>
  <si>
    <t>Montážní prvek pro závěsné WC tlačítko,výška 112cm, se plachovací nádržkou pod omítku, pro konstrukce prováděné suchým procesem, bezbariérový, pro madla, komplet</t>
  </si>
  <si>
    <t>1961839735</t>
  </si>
  <si>
    <t>164</t>
  </si>
  <si>
    <t>64236041PC5</t>
  </si>
  <si>
    <t>sedátko k handicap</t>
  </si>
  <si>
    <t>-1912611801</t>
  </si>
  <si>
    <t>165</t>
  </si>
  <si>
    <t>725129102</t>
  </si>
  <si>
    <t>Montáž pisoáru s automatickým splachováním</t>
  </si>
  <si>
    <t>-169866965</t>
  </si>
  <si>
    <t>166</t>
  </si>
  <si>
    <t>551456PC</t>
  </si>
  <si>
    <t>pisoár  s vestavěným automatickým inteligentním (IQ) splachovačem + zdroj</t>
  </si>
  <si>
    <t>181667670</t>
  </si>
  <si>
    <t>167</t>
  </si>
  <si>
    <t>72521910PC</t>
  </si>
  <si>
    <t>Montáž umyvadla připevněného na šrouby do zdiva</t>
  </si>
  <si>
    <t>906978629</t>
  </si>
  <si>
    <t>15+3</t>
  </si>
  <si>
    <t>168</t>
  </si>
  <si>
    <t>642110PC1</t>
  </si>
  <si>
    <t>umyvadlo keramické závěsné 55x46cm bílé hranaté</t>
  </si>
  <si>
    <t>-386672173</t>
  </si>
  <si>
    <t>169</t>
  </si>
  <si>
    <t>642110PC2</t>
  </si>
  <si>
    <t>umyvadlo keramické závěsné bezbariérové 64 x 55 cmx16,5 bílé</t>
  </si>
  <si>
    <t>954192190</t>
  </si>
  <si>
    <t>170</t>
  </si>
  <si>
    <t>642110PC3</t>
  </si>
  <si>
    <t>Sifon umyvadlový celokovový kulatý</t>
  </si>
  <si>
    <t>-923640793</t>
  </si>
  <si>
    <t>171</t>
  </si>
  <si>
    <t>642110PC4</t>
  </si>
  <si>
    <t>Sifon umyvadlový prostorově úsporný chrom</t>
  </si>
  <si>
    <t>64140552</t>
  </si>
  <si>
    <t>172</t>
  </si>
  <si>
    <t>725319111</t>
  </si>
  <si>
    <t>Montáž dřezu ostatních typů-příprava</t>
  </si>
  <si>
    <t>570616019</t>
  </si>
  <si>
    <t>173</t>
  </si>
  <si>
    <t>725339111</t>
  </si>
  <si>
    <t>Montáž výlevky</t>
  </si>
  <si>
    <t>-2104076038</t>
  </si>
  <si>
    <t>174</t>
  </si>
  <si>
    <t>642711PC1</t>
  </si>
  <si>
    <t>výlevka keramická bílá závěsná</t>
  </si>
  <si>
    <t>-1444259575</t>
  </si>
  <si>
    <t>175</t>
  </si>
  <si>
    <t>642711PC2</t>
  </si>
  <si>
    <t xml:space="preserve">Podomítkový systém pro výlevku + tlačítko </t>
  </si>
  <si>
    <t>319473240</t>
  </si>
  <si>
    <t>176</t>
  </si>
  <si>
    <t>725819401</t>
  </si>
  <si>
    <t>Montáž ventilů rohových G 1/2 s připojovací trubičkou</t>
  </si>
  <si>
    <t>766057203</t>
  </si>
  <si>
    <t>177</t>
  </si>
  <si>
    <t>5514104PC</t>
  </si>
  <si>
    <t>ventil rohový TE67  s trubičkou 1/2"</t>
  </si>
  <si>
    <t>-1683969682</t>
  </si>
  <si>
    <t>178</t>
  </si>
  <si>
    <t>725829121</t>
  </si>
  <si>
    <t>Montáž baterie umyvadlové nástěnné pákové a klasické ostatní typ</t>
  </si>
  <si>
    <t>-799053194</t>
  </si>
  <si>
    <t>179</t>
  </si>
  <si>
    <t>551431PC</t>
  </si>
  <si>
    <t>baterie nástěnná páková 1/2"x150 mm- k výlevce</t>
  </si>
  <si>
    <t>1842307774</t>
  </si>
  <si>
    <t>180</t>
  </si>
  <si>
    <t>725829131</t>
  </si>
  <si>
    <t>Montáž baterie umyvadlové stojánkové G 1/2 ostatní typ</t>
  </si>
  <si>
    <t>-1534176920</t>
  </si>
  <si>
    <t>15+3+1</t>
  </si>
  <si>
    <t>181</t>
  </si>
  <si>
    <t>5514314PC</t>
  </si>
  <si>
    <t xml:space="preserve">baterie umyvadlová páková stojánková -Infračervená elektronická umyvadlová baterie DN15 se směšovacím zařízením a nastavitelným omezovačem teploty,s trafem </t>
  </si>
  <si>
    <t>-183413489</t>
  </si>
  <si>
    <t>182</t>
  </si>
  <si>
    <t>55145723</t>
  </si>
  <si>
    <t>baterie dřezová páková stojánková se sprškou chrom</t>
  </si>
  <si>
    <t>78340737</t>
  </si>
  <si>
    <t>183</t>
  </si>
  <si>
    <t>725849411</t>
  </si>
  <si>
    <t>Montáž baterie sprchová nástěnnás nastavitelnou výškou sprchy</t>
  </si>
  <si>
    <t>522782609</t>
  </si>
  <si>
    <t>184</t>
  </si>
  <si>
    <t>55144949</t>
  </si>
  <si>
    <t>baterie vanová/sprchová nástěnná páková 150mm chrom</t>
  </si>
  <si>
    <t>620176707</t>
  </si>
  <si>
    <t>185</t>
  </si>
  <si>
    <t>725849413</t>
  </si>
  <si>
    <t>Montáž baterie sprchová nástěnnátermostatické</t>
  </si>
  <si>
    <t>-1846714239</t>
  </si>
  <si>
    <t>186</t>
  </si>
  <si>
    <t>55145PC1R1</t>
  </si>
  <si>
    <t>Vodovodní a řídící jednotka č.1-Bezpečné směšování vody pro umyvadla a sprchy s možností programování vlastností výtoků, teploty smíchané vody, hygienických_x000D_
proplachů a termání desinfekce.Doba výtoku 1 sek. - 60 min. Příkon 20W</t>
  </si>
  <si>
    <t>945327330</t>
  </si>
  <si>
    <t>m.č.1.11, m.č.1.24</t>
  </si>
  <si>
    <t>2+2</t>
  </si>
  <si>
    <t>187</t>
  </si>
  <si>
    <t>55145PC2R2</t>
  </si>
  <si>
    <t>Vodovodní a řídící jednotka č.2-Bezpečné směšování vody pro umyvadla a sprchy s možností programování vlastností výtoků, teploty smíchané vody, hygienických_x000D_
proplachů a termání desinfekce.Doba výtoku 1 sek. - 60 min. Příkon 20W</t>
  </si>
  <si>
    <t>-1087009502</t>
  </si>
  <si>
    <t>m.č.1.12</t>
  </si>
  <si>
    <t>188</t>
  </si>
  <si>
    <t>55145PC3R3</t>
  </si>
  <si>
    <t>Vodovodní a řídící jednotka č.3-Bezpečné směšování vody pro umyvadla a sprchy s možností programování vlastností výtoků, teploty smíchané vody, hygienických_x000D_
proplachů a termání desinfekce.Doba výtoku 1 sek. - 60 min. Příkon 20W</t>
  </si>
  <si>
    <t>-203887053</t>
  </si>
  <si>
    <t>m.č.1.12, m.č.1.25</t>
  </si>
  <si>
    <t>189</t>
  </si>
  <si>
    <t>55145PC4R4</t>
  </si>
  <si>
    <t>Piëzo senzor-aktivace dotykem</t>
  </si>
  <si>
    <t>173173709</t>
  </si>
  <si>
    <t>12+7+12+8</t>
  </si>
  <si>
    <t>190</t>
  </si>
  <si>
    <t>55145PC5R5</t>
  </si>
  <si>
    <t>hlavice sprchová-Pevná sprchová hlavice s otočnou sprchovou růžicí,vestavěný regulátor 9 l/min,antivandal</t>
  </si>
  <si>
    <t>2140369706</t>
  </si>
  <si>
    <t>6+6+10+6</t>
  </si>
  <si>
    <t>191</t>
  </si>
  <si>
    <t>55145PC6R6</t>
  </si>
  <si>
    <t>sprchová sestava nástěnná, chrom-sprchový komplet včetně hadice, držáku a mýdelníku na předem namíchanou vodu,</t>
  </si>
  <si>
    <t>1401485709</t>
  </si>
  <si>
    <t>6+1+2+2</t>
  </si>
  <si>
    <t>192</t>
  </si>
  <si>
    <t>55145PC7R7</t>
  </si>
  <si>
    <t>Ovládací skříňka-celková deaktivace 3 vodovodních jednotek</t>
  </si>
  <si>
    <t>-333730618</t>
  </si>
  <si>
    <t>1+1+1+1</t>
  </si>
  <si>
    <t>193</t>
  </si>
  <si>
    <t>55145PC8R8</t>
  </si>
  <si>
    <t>Bypass-Redukce výtoku</t>
  </si>
  <si>
    <t>-1352872050</t>
  </si>
  <si>
    <t>194</t>
  </si>
  <si>
    <t>55145PC9R9</t>
  </si>
  <si>
    <t>socket</t>
  </si>
  <si>
    <t>177545219</t>
  </si>
  <si>
    <t>195</t>
  </si>
  <si>
    <t>55145PC10R10</t>
  </si>
  <si>
    <t>software, USB kabel a SOCKET</t>
  </si>
  <si>
    <t>1708378795</t>
  </si>
  <si>
    <t>196</t>
  </si>
  <si>
    <t>55145PC11R11</t>
  </si>
  <si>
    <t>Dopravní náklady</t>
  </si>
  <si>
    <t>km</t>
  </si>
  <si>
    <t>-1745150765</t>
  </si>
  <si>
    <t>197</t>
  </si>
  <si>
    <t>55145PC12R12</t>
  </si>
  <si>
    <t>Práce technika</t>
  </si>
  <si>
    <t>hod</t>
  </si>
  <si>
    <t>2105822067</t>
  </si>
  <si>
    <t>198</t>
  </si>
  <si>
    <t>72593112PC</t>
  </si>
  <si>
    <t>Pitná fontánka nerez G 1/2</t>
  </si>
  <si>
    <t>-923024428</t>
  </si>
  <si>
    <t>199</t>
  </si>
  <si>
    <t>998725103</t>
  </si>
  <si>
    <t>Přesun hmot tonážní pro zařizovací předměty v objektech v do 24 m</t>
  </si>
  <si>
    <t>670002659</t>
  </si>
  <si>
    <t>732</t>
  </si>
  <si>
    <t>Ústřední vytápění - strojovny</t>
  </si>
  <si>
    <t>200</t>
  </si>
  <si>
    <t>7323317PC1</t>
  </si>
  <si>
    <t>Nádoba tlaková expanzní s membránou závitové připojení PN 1,0 o objemu 80 l -DT80/10</t>
  </si>
  <si>
    <t>1270573691</t>
  </si>
  <si>
    <t>201</t>
  </si>
  <si>
    <t>7323317PC2</t>
  </si>
  <si>
    <t>FLOWJET VENTIL 5/4“</t>
  </si>
  <si>
    <t>2145363251</t>
  </si>
  <si>
    <t>202</t>
  </si>
  <si>
    <t>732429215</t>
  </si>
  <si>
    <t>Montáž čerpadla oběhového mokroběžného závitového DN 32</t>
  </si>
  <si>
    <t>-1035543825</t>
  </si>
  <si>
    <t>203</t>
  </si>
  <si>
    <t>426105PC</t>
  </si>
  <si>
    <t>čerpadlo oběhové teplovodní závitové DN 32 cirkulační pro TUV výtlak 5,5m Qmax 7,1m3/h PN 10 nerezové T 80°C, 230V</t>
  </si>
  <si>
    <t>630149006</t>
  </si>
  <si>
    <t>204</t>
  </si>
  <si>
    <t>998732102</t>
  </si>
  <si>
    <t>Přesun hmot tonážní pro strojovny v objektech v do 12 m</t>
  </si>
  <si>
    <t>1760470461</t>
  </si>
  <si>
    <t>734</t>
  </si>
  <si>
    <t>Ústřední vytápění - armatury</t>
  </si>
  <si>
    <t>205</t>
  </si>
  <si>
    <t>734421102</t>
  </si>
  <si>
    <t>Tlakoměr s pevným stonkem a zpětnou klapkou tlak 0-16 bar průměr 63 mm spodní připojení+ návarek</t>
  </si>
  <si>
    <t>-1522181407</t>
  </si>
  <si>
    <t>771</t>
  </si>
  <si>
    <t>Podlahy z dlaždic</t>
  </si>
  <si>
    <t>206</t>
  </si>
  <si>
    <t>771591321</t>
  </si>
  <si>
    <t>Montáž žlabu pro odvodnění balkonu nebo terasy-montáž sprchového žlabu</t>
  </si>
  <si>
    <t>428377616</t>
  </si>
  <si>
    <t>43,1</t>
  </si>
  <si>
    <t>207</t>
  </si>
  <si>
    <t>592270PC</t>
  </si>
  <si>
    <t>žlab odvodňovací polymerbetonový vč. krytu -nabídka</t>
  </si>
  <si>
    <t>715361885</t>
  </si>
  <si>
    <t>43,1*1,01</t>
  </si>
  <si>
    <t>Práce a dodávky M</t>
  </si>
  <si>
    <t>23-M</t>
  </si>
  <si>
    <t>Montáže potrubí</t>
  </si>
  <si>
    <t>208</t>
  </si>
  <si>
    <t>230082087</t>
  </si>
  <si>
    <t>Demontáž potrubí do šrotu do 50 kg D 159 mm, tl 4,5 mm</t>
  </si>
  <si>
    <t>-1060648980</t>
  </si>
  <si>
    <t>výkop rýhy</t>
  </si>
  <si>
    <t>383,135</t>
  </si>
  <si>
    <t>F12</t>
  </si>
  <si>
    <t>výkop rýhy do 4m</t>
  </si>
  <si>
    <t>147,674</t>
  </si>
  <si>
    <t>F21</t>
  </si>
  <si>
    <t>pažení do 2m</t>
  </si>
  <si>
    <t>223,515</t>
  </si>
  <si>
    <t>F22</t>
  </si>
  <si>
    <t>pažení do 4m</t>
  </si>
  <si>
    <t>473,694</t>
  </si>
  <si>
    <t>25,918</t>
  </si>
  <si>
    <t>obsyp</t>
  </si>
  <si>
    <t>86,734</t>
  </si>
  <si>
    <t>Odvoz do 10km</t>
  </si>
  <si>
    <t>112,652</t>
  </si>
  <si>
    <t>IO 400 - AREÁLOVÉ ROZVODY KANALIZACE DEŠŤOVÉ</t>
  </si>
  <si>
    <t>-2014442966</t>
  </si>
  <si>
    <t>kanalizace  D</t>
  </si>
  <si>
    <t>(4,38+3,91)/2*0,5*1,1</t>
  </si>
  <si>
    <t>(3,91+3,76)/2*7,7*1,1</t>
  </si>
  <si>
    <t>(1,84+1,8)/2*(16,2-13,5)*1,1</t>
  </si>
  <si>
    <t>(1,8+4,58)/2*(39,85-16,2)*1,1</t>
  </si>
  <si>
    <t>2,15*(87,43-39,85)*1,1</t>
  </si>
  <si>
    <t>kanalizace od ul. vpustí,dešť. svodů, odvod. žlabů</t>
  </si>
  <si>
    <t>(2,02+1,31)/2*9,4*1,1</t>
  </si>
  <si>
    <t>(1,84+1,31)/2*3,7*1,1</t>
  </si>
  <si>
    <t>(2,08+1,27)/2*7,4*1,1</t>
  </si>
  <si>
    <t>(2,09+1,31)/2*2,1*1,1</t>
  </si>
  <si>
    <t>(1,81+1,41)/2*9*1,1</t>
  </si>
  <si>
    <t>(1,89+1,41)/2*9*1,1</t>
  </si>
  <si>
    <t>(2,00+1,41)/2*9*1,1</t>
  </si>
  <si>
    <t>(2,08+1,41)/2*9*1,1</t>
  </si>
  <si>
    <t>(3,72+3,65)/2*1,1*1,1</t>
  </si>
  <si>
    <t>(2,8+2,69)/2*2,2*1,1</t>
  </si>
  <si>
    <t>(2,75+2,32)/2*6,75*1,1</t>
  </si>
  <si>
    <t>1,45*3,4*1,1</t>
  </si>
  <si>
    <t>1,20*3,4*1,1</t>
  </si>
  <si>
    <t>151101101</t>
  </si>
  <si>
    <t>Zřízení příložného pažení a rozepření stěn rýh hl do 2 m</t>
  </si>
  <si>
    <t>1031927977</t>
  </si>
  <si>
    <t>(1,84+1,8)/2*(16,2-13,5)*2</t>
  </si>
  <si>
    <t>(2,02+1,31)/2*9,4*2</t>
  </si>
  <si>
    <t>(1,84+1,31)/2*3,7*2</t>
  </si>
  <si>
    <t>(2,08+1,27)/2*7,4*2</t>
  </si>
  <si>
    <t>(2,09+1,31)/2*2,1*2</t>
  </si>
  <si>
    <t>(1,81+1,41)/2*9*2</t>
  </si>
  <si>
    <t>(1,89+1,41)/2*9*2</t>
  </si>
  <si>
    <t>(2,00+1,41)/2*9*2</t>
  </si>
  <si>
    <t>(2,08+1,41)/2*9*2</t>
  </si>
  <si>
    <t>1,45*3,4*2</t>
  </si>
  <si>
    <t>1,20*3,4*2</t>
  </si>
  <si>
    <t>Mezisoučet</t>
  </si>
  <si>
    <t>151101102</t>
  </si>
  <si>
    <t>Zřízení příložného pažení a rozepření stěn rýh hl do 4 m</t>
  </si>
  <si>
    <t>-708028645</t>
  </si>
  <si>
    <t>otevř. výkop do 4m</t>
  </si>
  <si>
    <t>F1/1,1*2*0,68</t>
  </si>
  <si>
    <t>151101111</t>
  </si>
  <si>
    <t>Odstranění příložného pažení a rozepření stěn rýh hl do 2 m</t>
  </si>
  <si>
    <t>-1836566323</t>
  </si>
  <si>
    <t>151101112</t>
  </si>
  <si>
    <t>Odstranění příložného pažení a rozepření stěn rýh hl do 4 m</t>
  </si>
  <si>
    <t>132155924</t>
  </si>
  <si>
    <t>2038325379</t>
  </si>
  <si>
    <t>(F1-F12)*0,5</t>
  </si>
  <si>
    <t>161101102</t>
  </si>
  <si>
    <t>Svislé přemístění výkopku z horniny tř. 1 až 4 hl výkopu do 4 m</t>
  </si>
  <si>
    <t>1824639411</t>
  </si>
  <si>
    <t>-F12*0,45</t>
  </si>
  <si>
    <t>-17623951</t>
  </si>
  <si>
    <t>959324505</t>
  </si>
  <si>
    <t>171201211</t>
  </si>
  <si>
    <t>Poplatek za uložení odpadu ze sypaniny na skládce (skládkovné)</t>
  </si>
  <si>
    <t>625688817</t>
  </si>
  <si>
    <t>F6*1,8</t>
  </si>
  <si>
    <t>760542571</t>
  </si>
  <si>
    <t>-1507485813</t>
  </si>
  <si>
    <t>(7,7+2,7+23,65+47,58)*0,55*1,1</t>
  </si>
  <si>
    <t>(9,4+3,7+7,4+2,1+4*9+1,1+2,2+6,75+2*3,4)*0,45*1,1</t>
  </si>
  <si>
    <t>58337303</t>
  </si>
  <si>
    <t>štěrkopísek frakce 0/8</t>
  </si>
  <si>
    <t>1066840289</t>
  </si>
  <si>
    <t>F4*1,80</t>
  </si>
  <si>
    <t>1853335146</t>
  </si>
  <si>
    <t>(7,7+2,7+23,65+47,58)*0,15*1,1</t>
  </si>
  <si>
    <t>(9,4+3,7+7,4+2,1+4*9+1,1+2,2+6,75+2*3,4)*0,15*1,1</t>
  </si>
  <si>
    <t>871260310</t>
  </si>
  <si>
    <t>Montáž kanalizačního potrubí hladkého plnostěnného SN 10 z polypropylenu DN 100</t>
  </si>
  <si>
    <t>-1621070951</t>
  </si>
  <si>
    <t>plnostěnná třívrstvá trubka PP EQ SN10 DN/OD 110x4,2 - 6000 mm</t>
  </si>
  <si>
    <t>-697551374</t>
  </si>
  <si>
    <t>62*1,015</t>
  </si>
  <si>
    <t>761576108</t>
  </si>
  <si>
    <t>plnostěnná třívrstvá trubka PP EQ SN10 DN/OD 160x6,2 - 6000 mm</t>
  </si>
  <si>
    <t>105525742</t>
  </si>
  <si>
    <t>63*1,015</t>
  </si>
  <si>
    <t>871360310</t>
  </si>
  <si>
    <t>Montáž kanalizačního potrubí hladkého plnostěnného SN 10 z polypropylenu DN 250</t>
  </si>
  <si>
    <t>-854065107</t>
  </si>
  <si>
    <t>286170PC3</t>
  </si>
  <si>
    <t>plnostěnná třívrstvá trubka PP EQ SN10 DN/OD 250x9,6 - 6000 mm</t>
  </si>
  <si>
    <t>1684197495</t>
  </si>
  <si>
    <t>82*1,015</t>
  </si>
  <si>
    <t>877265261</t>
  </si>
  <si>
    <t>Montáž dvorní vpusti z tvrdého PVC-systém KG DN 110</t>
  </si>
  <si>
    <t>-260724817</t>
  </si>
  <si>
    <t>562311PC</t>
  </si>
  <si>
    <t xml:space="preserve"> dvorní vpusť s litin. rámem a roštem, 300x300, B125kN</t>
  </si>
  <si>
    <t>-2035650475</t>
  </si>
  <si>
    <t>1532859907</t>
  </si>
  <si>
    <t>286171PC1</t>
  </si>
  <si>
    <t>koleno PP KGB s těsnícím kroužkem DN/OD 160 45°</t>
  </si>
  <si>
    <t>266795605</t>
  </si>
  <si>
    <t>10*1,015</t>
  </si>
  <si>
    <t>877310330</t>
  </si>
  <si>
    <t>Montáž spojek na kanalizačním potrubí z PP trub hladkých plnostěnných DN 150</t>
  </si>
  <si>
    <t>1997326875</t>
  </si>
  <si>
    <t>286115PC</t>
  </si>
  <si>
    <t xml:space="preserve">redukce PP KGR s těsnícím kroužkem DN/OD 160/110 </t>
  </si>
  <si>
    <t>30606991</t>
  </si>
  <si>
    <t>877360420</t>
  </si>
  <si>
    <t>Montáž odboček na kanalizačním potrubí z PP trub korugovaných DN 250</t>
  </si>
  <si>
    <t>-1969407171</t>
  </si>
  <si>
    <t>286173PC</t>
  </si>
  <si>
    <t>odbočka kanalizace PP korugované DN 250/160, pro KG 45°</t>
  </si>
  <si>
    <t>2142117633</t>
  </si>
  <si>
    <t>892392121</t>
  </si>
  <si>
    <t>Tlaková zkouška vzduchem potrubí DN 400 těsnícím vakem ucpávkovým</t>
  </si>
  <si>
    <t>úsek</t>
  </si>
  <si>
    <t>2087921503</t>
  </si>
  <si>
    <t>8948125PC</t>
  </si>
  <si>
    <t>Revizní a čistící šachta z PP typ DN 800 šachtové dno průtočné 30°, 60°, 90° - montáž</t>
  </si>
  <si>
    <t>1827426564</t>
  </si>
  <si>
    <t>59223PC1R1</t>
  </si>
  <si>
    <t>Revizní, čistící a spádišťová šachta z PP typ DN 800-betonový roznášecí prstenec (pro běžné poklopy BEGU DN625)</t>
  </si>
  <si>
    <t>-1173253813</t>
  </si>
  <si>
    <t>59223PC2R2</t>
  </si>
  <si>
    <t>šachtový kónus PP DN 800/630 mm včetně žebříku, možnost zkrácení o 250mm</t>
  </si>
  <si>
    <t>730070181</t>
  </si>
  <si>
    <t>59223PC3R3</t>
  </si>
  <si>
    <t>šachtový prstenec PP DN800/250 mm včetně žebříku</t>
  </si>
  <si>
    <t>1183459485</t>
  </si>
  <si>
    <t>59223PC4R4</t>
  </si>
  <si>
    <t>šachtový prstenec PP DN800/375 mm včetně žebříku</t>
  </si>
  <si>
    <t>-119977124</t>
  </si>
  <si>
    <t>59223PC5R5</t>
  </si>
  <si>
    <t>šachtový prstenec PP DN800/625 mm včetně žebříku</t>
  </si>
  <si>
    <t>-1943432666</t>
  </si>
  <si>
    <t>59223PC6R6</t>
  </si>
  <si>
    <t>šachtový prstenec PP DN800/750 mm včetně žebříku</t>
  </si>
  <si>
    <t>1506879116</t>
  </si>
  <si>
    <t>59223PC7R7</t>
  </si>
  <si>
    <t>šachtový prstenec PP DN800/875 mm včetně žebříku</t>
  </si>
  <si>
    <t>-370788853</t>
  </si>
  <si>
    <t>59223PC8R8</t>
  </si>
  <si>
    <t>mezisegmentové těsnění DN800 (dno-prstence-kónus)</t>
  </si>
  <si>
    <t>1687039040</t>
  </si>
  <si>
    <t>59223PC9R9</t>
  </si>
  <si>
    <t>mezisegmentové těsnění DN625 (kónus-roznášecí prstenec-poklop)</t>
  </si>
  <si>
    <t>305876274</t>
  </si>
  <si>
    <t>59223PC10R10</t>
  </si>
  <si>
    <t>šachtové dno PP DN800/250 GD, přítok a odtok jako volný konec trubky, Hvyuž.=535mm</t>
  </si>
  <si>
    <t>1375247477</t>
  </si>
  <si>
    <t>59223PC11R11</t>
  </si>
  <si>
    <t>šachtové dno PP DN800/250 AG 270°, odtok jako volný konec trubky, Hvyuž.=435mm</t>
  </si>
  <si>
    <t>634631135</t>
  </si>
  <si>
    <t>59223PC12R12</t>
  </si>
  <si>
    <t xml:space="preserve">dvojité hrdlo PP KGMM s těsnícími kroužky DN/OD 250 </t>
  </si>
  <si>
    <t>1226596658</t>
  </si>
  <si>
    <t>59223PC13R13</t>
  </si>
  <si>
    <t>hrdlový uzávěr PP KGM DN/OD 250</t>
  </si>
  <si>
    <t>1801385021</t>
  </si>
  <si>
    <t>59223PC14R14</t>
  </si>
  <si>
    <t>plnostěnná trubka PP SN10 DN/OD 250 - 3000 mm</t>
  </si>
  <si>
    <t>-1112833039</t>
  </si>
  <si>
    <t>59223PC15R15</t>
  </si>
  <si>
    <t>koleno PP KGB s těsnícím kroužkem DN/OD 250 88°</t>
  </si>
  <si>
    <t>-2092141457</t>
  </si>
  <si>
    <t>59223PC16R16</t>
  </si>
  <si>
    <t>odbočka PP KGEA s těsnícím kroužkem DN/OD 250/250 90°</t>
  </si>
  <si>
    <t>-119404291</t>
  </si>
  <si>
    <t>59223PC17R17</t>
  </si>
  <si>
    <t>dodatečný boční přítok DN250 nad dnem</t>
  </si>
  <si>
    <t>1554611610</t>
  </si>
  <si>
    <t>899722113</t>
  </si>
  <si>
    <t>Krytí potrubí z plastů výstražnou fólií z PVC 34cm</t>
  </si>
  <si>
    <t>161479789</t>
  </si>
  <si>
    <t>62+63+82</t>
  </si>
  <si>
    <t>199675473</t>
  </si>
  <si>
    <t>58,5+16+4,5+29</t>
  </si>
  <si>
    <t>N100 čelo pro začátek/konec žlabu</t>
  </si>
  <si>
    <t>1270620795</t>
  </si>
  <si>
    <t>N100 vpust 50cm dlouhý tvar DN100, pro typ 0-20</t>
  </si>
  <si>
    <t>592131638</t>
  </si>
  <si>
    <t>N100-20.0 100cm žlab bez spádu</t>
  </si>
  <si>
    <t>1032313338</t>
  </si>
  <si>
    <t>N100-20 100cm žlab s 0,5% spádem</t>
  </si>
  <si>
    <t>-421100612</t>
  </si>
  <si>
    <t>N100-19 100cm žlab s 0,5% spádem</t>
  </si>
  <si>
    <t>-262350110</t>
  </si>
  <si>
    <t>N100-18 100cm žlab s 0,5% spádem</t>
  </si>
  <si>
    <t>545958039</t>
  </si>
  <si>
    <t>N100-17 100cm žlab s 0,5% spádem</t>
  </si>
  <si>
    <t>1404327661</t>
  </si>
  <si>
    <t>N100-16 100cm žlab s 0,5% spádem</t>
  </si>
  <si>
    <t>-861625146</t>
  </si>
  <si>
    <t>N100-15 100cm žlab s 0,5% spádem</t>
  </si>
  <si>
    <t>973816178</t>
  </si>
  <si>
    <t>59228PC10R10</t>
  </si>
  <si>
    <t>N100-14 100cm žlab s 0,5% spádem</t>
  </si>
  <si>
    <t>307179606</t>
  </si>
  <si>
    <t>59228PC11R11</t>
  </si>
  <si>
    <t>N100-13 100cm žlab s 0,5% spádem</t>
  </si>
  <si>
    <t>1318057439</t>
  </si>
  <si>
    <t>59228PC12R12</t>
  </si>
  <si>
    <t>N100-12 100cm žlab s 0,5% spádem</t>
  </si>
  <si>
    <t>-7168362</t>
  </si>
  <si>
    <t>59228PC13R13</t>
  </si>
  <si>
    <t>N100-11 100cm žlab s 0,5% spádem</t>
  </si>
  <si>
    <t>-352999767</t>
  </si>
  <si>
    <t>59228PC14R14</t>
  </si>
  <si>
    <t>N100-10.0 100cm žlab bez spádu</t>
  </si>
  <si>
    <t>-1409387849</t>
  </si>
  <si>
    <t>59228PC15R15</t>
  </si>
  <si>
    <t>N100-10 100cm žlab s 0,5% spádem</t>
  </si>
  <si>
    <t>-199852344</t>
  </si>
  <si>
    <t>59228PC16R16</t>
  </si>
  <si>
    <t>N100-9 100cm žlab s 0,5% spádem</t>
  </si>
  <si>
    <t>1830964284</t>
  </si>
  <si>
    <t>59228PC17R17</t>
  </si>
  <si>
    <t>N100-8 100cm žlab s 0,5% spádem</t>
  </si>
  <si>
    <t>59815669</t>
  </si>
  <si>
    <t>59228PC18R18</t>
  </si>
  <si>
    <t>N100-7 100cm žlab s 0,5% spádem</t>
  </si>
  <si>
    <t>1550679296</t>
  </si>
  <si>
    <t>59228PC19R19</t>
  </si>
  <si>
    <t>N100-6 100cm žlab s 0,5% spádem</t>
  </si>
  <si>
    <t>-392473254</t>
  </si>
  <si>
    <t>59228PC20R20</t>
  </si>
  <si>
    <t>N100-5.0 100cm žlab bez spádu</t>
  </si>
  <si>
    <t>-934243531</t>
  </si>
  <si>
    <t>59228PC21R21</t>
  </si>
  <si>
    <t>N100-5 100cm žlab s 0,5% spádem</t>
  </si>
  <si>
    <t>-856756918</t>
  </si>
  <si>
    <t>59228PC22R22</t>
  </si>
  <si>
    <t>N100-4 100cm žlab s 0,5% spádem</t>
  </si>
  <si>
    <t>-1999865068</t>
  </si>
  <si>
    <t>59228PC23R23</t>
  </si>
  <si>
    <t>N100-3 100cm žlab s 0,5% spádem</t>
  </si>
  <si>
    <t>-1135132095</t>
  </si>
  <si>
    <t>59228PC24R24</t>
  </si>
  <si>
    <t>N100-2 100cm žlab s 0,5% spádem</t>
  </si>
  <si>
    <t>-1479614475</t>
  </si>
  <si>
    <t>59228PC25R25</t>
  </si>
  <si>
    <t>N100-1 100cm žlab s 0,5% spádem</t>
  </si>
  <si>
    <t>-1782800830</t>
  </si>
  <si>
    <t>59228PC26R26</t>
  </si>
  <si>
    <t>N100-0.0 100cm žlab bez spádu</t>
  </si>
  <si>
    <t>268205749</t>
  </si>
  <si>
    <t>59228PC27R27</t>
  </si>
  <si>
    <t>N100-0.1 50cm žlab bez spádu</t>
  </si>
  <si>
    <t>-171803850</t>
  </si>
  <si>
    <t>59228PC28R28</t>
  </si>
  <si>
    <t>N100 rošt můstkový Zn 1,0m A15</t>
  </si>
  <si>
    <t>1294669113</t>
  </si>
  <si>
    <t>59228PC29R29</t>
  </si>
  <si>
    <t>N100 rošt můstkový Zn 0,5m A15</t>
  </si>
  <si>
    <t>793728425</t>
  </si>
  <si>
    <t>59228PC30R30</t>
  </si>
  <si>
    <t>N100 aretace pro můstk. rošty 06303 a 06304 Zn</t>
  </si>
  <si>
    <t>-1942257949</t>
  </si>
  <si>
    <t>216</t>
  </si>
  <si>
    <t>-1754374931</t>
  </si>
  <si>
    <t>721141103</t>
  </si>
  <si>
    <t>Potrubí kanalizační litinové bezhrdlové odpadní spojované spojkami DN 100</t>
  </si>
  <si>
    <t>690005690</t>
  </si>
  <si>
    <t>-177566689</t>
  </si>
  <si>
    <t>HLE.HL6211</t>
  </si>
  <si>
    <t>Střešní vtok DN110 s pevnou izolační přírubou a izolační svorkou, s elektrickým ohřevem (10-30W, 230V)</t>
  </si>
  <si>
    <t>1990554091</t>
  </si>
  <si>
    <t>-998009451</t>
  </si>
  <si>
    <t>IO 401 - RETENČNÍ NÁDRŽ</t>
  </si>
  <si>
    <t xml:space="preserve">    3 - Svislé a kompletní konstrukce</t>
  </si>
  <si>
    <t xml:space="preserve">    998 - Přesun hmot</t>
  </si>
  <si>
    <t>Svislé a kompletní konstrukce</t>
  </si>
  <si>
    <t>3201011PC</t>
  </si>
  <si>
    <t>Osazení betonových a železobetonových prefabrikátů hmotnosti nad 7000 do 10000 kg</t>
  </si>
  <si>
    <t>516424534</t>
  </si>
  <si>
    <t>3201011PC1</t>
  </si>
  <si>
    <t>PREFABRIKÁT NÁDRŽE PNO 280 580 238 14BZP,	3080/6080/2520mm, celk. obj. 38,651m3</t>
  </si>
  <si>
    <t>Kus</t>
  </si>
  <si>
    <t>-1510767137</t>
  </si>
  <si>
    <t>3201011PC2</t>
  </si>
  <si>
    <t>ZÁKRYTOVÁ DESKA S OZUBEM PNO 280/580/25 ZDP -14,	3080/6080/250mm,</t>
  </si>
  <si>
    <t>-1724779514</t>
  </si>
  <si>
    <t>3201011PC3</t>
  </si>
  <si>
    <t>Doprava na stavbu</t>
  </si>
  <si>
    <t>-1165493596</t>
  </si>
  <si>
    <t>3201011PC4</t>
  </si>
  <si>
    <t xml:space="preserve">Vírový ventil CYE 17,2l/s </t>
  </si>
  <si>
    <t>2066658090</t>
  </si>
  <si>
    <t>3201011PC5</t>
  </si>
  <si>
    <t>Montáž do nádrže</t>
  </si>
  <si>
    <t>1515076977</t>
  </si>
  <si>
    <t>59224050</t>
  </si>
  <si>
    <t>skruž pro kanalizační šachty se zabudovanými stupadly 100 x 25 x 12 cm</t>
  </si>
  <si>
    <t>-1572179537</t>
  </si>
  <si>
    <t>59224312</t>
  </si>
  <si>
    <t>kónus šachetní betonový kapsové plastové stupadlo 100x62,5x58 cm</t>
  </si>
  <si>
    <t>-1829379109</t>
  </si>
  <si>
    <t>1844074867</t>
  </si>
  <si>
    <t>(6,08+0,2)*(3,08+0,2)*0,2</t>
  </si>
  <si>
    <t>1398987567</t>
  </si>
  <si>
    <t>-36871708</t>
  </si>
  <si>
    <t>2*1,015</t>
  </si>
  <si>
    <t>899104112</t>
  </si>
  <si>
    <t>Osazení poklopů litinových nebo ocelových včetně rámů pro třídu zatížení D400, E600</t>
  </si>
  <si>
    <t>-1625761380</t>
  </si>
  <si>
    <t>28661935</t>
  </si>
  <si>
    <t>poklop šachtový litinový dno DN 600 pro třídu zatížení D400</t>
  </si>
  <si>
    <t>876599813</t>
  </si>
  <si>
    <t>998</t>
  </si>
  <si>
    <t>998274101</t>
  </si>
  <si>
    <t>Přesun hmot pro trubní vedení z trub betonových otevřený výkop</t>
  </si>
  <si>
    <t>118645100</t>
  </si>
  <si>
    <t>48,803</t>
  </si>
  <si>
    <t>f3</t>
  </si>
  <si>
    <t>1,983</t>
  </si>
  <si>
    <t>9,52</t>
  </si>
  <si>
    <t>11,503</t>
  </si>
  <si>
    <t>IO 420 - AREÁLOVÉ ROZVODY KANALIZACE JEDNOTNÉ</t>
  </si>
  <si>
    <t xml:space="preserve">    997 - Přesun sutě</t>
  </si>
  <si>
    <t>132201201</t>
  </si>
  <si>
    <t>Hloubení rýh š do 2000 mm v hornině tř. 3 objemu do 100 m3</t>
  </si>
  <si>
    <t>-1676918343</t>
  </si>
  <si>
    <t>kanalizace Šs1-objekt</t>
  </si>
  <si>
    <t>3*1,1*(4,38+3,11)/2</t>
  </si>
  <si>
    <t>kanalizace Šs5-Šs6</t>
  </si>
  <si>
    <t>8,02*1,1*(2,85+4,28)/2</t>
  </si>
  <si>
    <t>1,0*1,1*(6,23+2,85)/2</t>
  </si>
  <si>
    <t>1542979913</t>
  </si>
  <si>
    <t>424054208</t>
  </si>
  <si>
    <t xml:space="preserve">lože a obsyp </t>
  </si>
  <si>
    <t>-1966823116</t>
  </si>
  <si>
    <t>Poplatek za uložení stavebního odpadu - zeminy a kameniva na skládce</t>
  </si>
  <si>
    <t>-914501506</t>
  </si>
  <si>
    <t>-1465100422</t>
  </si>
  <si>
    <t>-750673623</t>
  </si>
  <si>
    <t>3*1,1*0,72</t>
  </si>
  <si>
    <t>9,02*1,1*0,72</t>
  </si>
  <si>
    <t>-1985513194</t>
  </si>
  <si>
    <t>F4*1,85</t>
  </si>
  <si>
    <t>652604596</t>
  </si>
  <si>
    <t>3*1,1*0,15</t>
  </si>
  <si>
    <t>9,02*1,1*0,15</t>
  </si>
  <si>
    <t>810391811</t>
  </si>
  <si>
    <t>Bourání stávajícího potrubí z betonu DN přes 200 do 400</t>
  </si>
  <si>
    <t>1055910141</t>
  </si>
  <si>
    <t>8173641PC</t>
  </si>
  <si>
    <t>Montáž betonových útesů s hrdlem DN 400 -napojení na stáv.potrubí kanalizace</t>
  </si>
  <si>
    <t>1516748712</t>
  </si>
  <si>
    <t>871390310</t>
  </si>
  <si>
    <t>Montáž kanalizačního potrubí hladkého plnostěnného SN 10 z polypropylenu DN 400</t>
  </si>
  <si>
    <t>328757828</t>
  </si>
  <si>
    <t>286170PC</t>
  </si>
  <si>
    <t>plnostěnná třívrstvá trubka PP EQ SN10 DN/OD 400x15,3 - 6000 mm</t>
  </si>
  <si>
    <t>1357982964</t>
  </si>
  <si>
    <t>65*1,015</t>
  </si>
  <si>
    <t>-1135418110</t>
  </si>
  <si>
    <t>669994957</t>
  </si>
  <si>
    <t>-1878875301</t>
  </si>
  <si>
    <t>-1336459453</t>
  </si>
  <si>
    <t>1190813172</t>
  </si>
  <si>
    <t>286171PC2</t>
  </si>
  <si>
    <t>koleno PP KGB s těsnícím kroužkem DN/OD 200 45°</t>
  </si>
  <si>
    <t>-398833564</t>
  </si>
  <si>
    <t>877390330</t>
  </si>
  <si>
    <t>Montáž spojek na kanalizačním potrubí z PP trub hladkých plnostěnných DN 400</t>
  </si>
  <si>
    <t>-1239883920</t>
  </si>
  <si>
    <t>286172PC1</t>
  </si>
  <si>
    <t>Navrtávací odbočka PC DN400/160 s kloubem nast. o +/- 7,5° DN 400</t>
  </si>
  <si>
    <t>89993982</t>
  </si>
  <si>
    <t>286172PC2</t>
  </si>
  <si>
    <t xml:space="preserve">Navrtávací odbočka PC DN400/200 s kloubem nast. o +/- 7,5° DN 400 </t>
  </si>
  <si>
    <t>-518137690</t>
  </si>
  <si>
    <t>890451851</t>
  </si>
  <si>
    <t>Bourání šachet z prefabrikovaných skruží strojně obestavěného prostoru do 5 m3</t>
  </si>
  <si>
    <t>-393565405</t>
  </si>
  <si>
    <t>3,14*0,6*0,6*(4,38+6,23+4,28)</t>
  </si>
  <si>
    <t>-830874585</t>
  </si>
  <si>
    <t>Revizní a čistící šachta z PP typ DN 1000/400 šachtové dno průtočné 30°, 60°, 90° - montáž</t>
  </si>
  <si>
    <t>-447267939</t>
  </si>
  <si>
    <t>Revizní, čistící a spádišťová šachta z PP typ DN 1000/400-betonový roznášecí prstenec (pro běžné poklopy BEGU DN625)</t>
  </si>
  <si>
    <t>-727592792</t>
  </si>
  <si>
    <t>šachtový konus PP DN1000/625 mm včetně žebříku, možnost zkrácení o 250mm</t>
  </si>
  <si>
    <t>-598392207</t>
  </si>
  <si>
    <t>šachtový prstenec PP DN1000/250 mm včetně žebříku</t>
  </si>
  <si>
    <t>-861127521</t>
  </si>
  <si>
    <t>šachtový prstenec PP DN1000/750 mm včetně žebříku</t>
  </si>
  <si>
    <t>23364550</t>
  </si>
  <si>
    <t>šachtový prstenec PP DN1000/1000 mm včetně žebříku</t>
  </si>
  <si>
    <t>-96187233</t>
  </si>
  <si>
    <t>mezisegmentové těsnění DN625 (konus-roznášací prstenec-poklop)</t>
  </si>
  <si>
    <t>-297490500</t>
  </si>
  <si>
    <t>mezisegmentové těsnění DN1000 (dno-prstence-kónus)</t>
  </si>
  <si>
    <t>-1492797806</t>
  </si>
  <si>
    <t>šachtové dno PP DN1000/400, přímý průtok podle specifikace projektu, Hvyuž.=935mm</t>
  </si>
  <si>
    <t>-1038464493</t>
  </si>
  <si>
    <t>dodatečný boční přítok DN200 do dna</t>
  </si>
  <si>
    <t>1578943200</t>
  </si>
  <si>
    <t>-502739023</t>
  </si>
  <si>
    <t>dodatečný boční přítok DN400 nad dnem</t>
  </si>
  <si>
    <t>488714071</t>
  </si>
  <si>
    <t>příplatek za zkrácení části šachtového dna nebo šachtového prstence</t>
  </si>
  <si>
    <t>-1126501745</t>
  </si>
  <si>
    <t>plnostěnná trubka PP SN10 DN/OD 315 - 1000 mm</t>
  </si>
  <si>
    <t>-1681254366</t>
  </si>
  <si>
    <t>plnostěnná trubka PP SN10 DN/OD 315 - 3000 mm</t>
  </si>
  <si>
    <t>26931309</t>
  </si>
  <si>
    <t>koleno PP KGB s těsnícím kroužkem DN/OD 315 88°</t>
  </si>
  <si>
    <t>282933079</t>
  </si>
  <si>
    <t>odbočka PP KGEA s těsnícím kroužkem DN/OD 400/315 90°</t>
  </si>
  <si>
    <t>154436034</t>
  </si>
  <si>
    <t>redukce PP KGR s těsnícím kroužkem DN/OD 400/315</t>
  </si>
  <si>
    <t>-565721196</t>
  </si>
  <si>
    <t>59223PC18R18</t>
  </si>
  <si>
    <t>-627414217</t>
  </si>
  <si>
    <t>59223PC19R19</t>
  </si>
  <si>
    <t xml:space="preserve">dvojité hrdlo PP KGMM s těsnícími kroužky DN/OD 400 </t>
  </si>
  <si>
    <t>-1732321846</t>
  </si>
  <si>
    <t>998300378</t>
  </si>
  <si>
    <t>997</t>
  </si>
  <si>
    <t>Přesun sutě</t>
  </si>
  <si>
    <t>997221571</t>
  </si>
  <si>
    <t>Vodorovná doprava vybouraných hmot do 1 km</t>
  </si>
  <si>
    <t>-409117503</t>
  </si>
  <si>
    <t>997221579</t>
  </si>
  <si>
    <t>Příplatek ZKD 1 km u vodorovné dopravy vybouraných hmot</t>
  </si>
  <si>
    <t>-119734273</t>
  </si>
  <si>
    <t>26,86*9</t>
  </si>
  <si>
    <t>997221612</t>
  </si>
  <si>
    <t>Nakládání vybouraných hmot na dopravní prostředky pro vodorovnou dopravu</t>
  </si>
  <si>
    <t>2126448944</t>
  </si>
  <si>
    <t>997221815</t>
  </si>
  <si>
    <t>Poplatek za uložení na skládce (skládkovné) stavebního odpadu betonového kód odpadu 170 101</t>
  </si>
  <si>
    <t>186458505</t>
  </si>
  <si>
    <t>-315817471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</si>
</sst>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Protection="1"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7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11" fillId="6" borderId="0" xfId="0" applyFont="1" applyFill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6" borderId="0" xfId="0" applyFont="1" applyFill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7" fillId="6" borderId="22" xfId="0" applyFont="1" applyFill="1" applyBorder="1" applyAlignment="1" applyProtection="1">
      <alignment horizontal="center" vertical="center"/>
    </xf>
    <xf numFmtId="49" fontId="37" fillId="6" borderId="22" xfId="0" applyNumberFormat="1" applyFont="1" applyFill="1" applyBorder="1" applyAlignment="1" applyProtection="1">
      <alignment horizontal="left" vertical="center" wrapText="1"/>
    </xf>
    <xf numFmtId="0" fontId="37" fillId="6" borderId="22" xfId="0" applyFont="1" applyFill="1" applyBorder="1" applyAlignment="1" applyProtection="1">
      <alignment horizontal="left" vertical="center" wrapText="1"/>
    </xf>
    <xf numFmtId="0" fontId="37" fillId="6" borderId="22" xfId="0" applyFont="1" applyFill="1" applyBorder="1" applyAlignment="1" applyProtection="1">
      <alignment horizontal="center" vertical="center" wrapText="1"/>
    </xf>
    <xf numFmtId="167" fontId="37" fillId="6" borderId="22" xfId="0" applyNumberFormat="1" applyFont="1" applyFill="1" applyBorder="1" applyAlignment="1" applyProtection="1">
      <alignment vertical="center"/>
    </xf>
    <xf numFmtId="4" fontId="37" fillId="6" borderId="22" xfId="0" applyNumberFormat="1" applyFont="1" applyFill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36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 wrapText="1"/>
    </xf>
    <xf numFmtId="167" fontId="9" fillId="6" borderId="0" xfId="0" applyNumberFormat="1" applyFont="1" applyFill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1" fillId="6" borderId="0" xfId="0" applyFont="1" applyFill="1" applyAlignment="1" applyProtection="1">
      <alignment vertical="center"/>
    </xf>
    <xf numFmtId="0" fontId="11" fillId="6" borderId="0" xfId="0" applyFont="1" applyFill="1" applyAlignment="1" applyProtection="1">
      <alignment horizontal="left" vertical="center"/>
    </xf>
    <xf numFmtId="0" fontId="11" fillId="6" borderId="0" xfId="0" applyFont="1" applyFill="1" applyAlignment="1" applyProtection="1">
      <alignment horizontal="left"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BK17" sqref="BK17"/>
    </sheetView>
  </sheetViews>
  <sheetFormatPr defaultRowHeight="10.199999999999999" x14ac:dyDescent="0.2"/>
  <cols>
    <col min="1" max="1" width="7.140625" style="17" customWidth="1"/>
    <col min="2" max="2" width="1.42578125" style="17" customWidth="1"/>
    <col min="3" max="3" width="3.5703125" style="17" customWidth="1"/>
    <col min="4" max="33" width="2.28515625" style="17" customWidth="1"/>
    <col min="34" max="34" width="2.85546875" style="17" customWidth="1"/>
    <col min="35" max="35" width="27.140625" style="17" customWidth="1"/>
    <col min="36" max="37" width="2.140625" style="17" customWidth="1"/>
    <col min="38" max="38" width="7.140625" style="17" customWidth="1"/>
    <col min="39" max="39" width="2.85546875" style="17" customWidth="1"/>
    <col min="40" max="40" width="11.42578125" style="17" customWidth="1"/>
    <col min="41" max="41" width="6.42578125" style="17" customWidth="1"/>
    <col min="42" max="42" width="3.5703125" style="17" customWidth="1"/>
    <col min="43" max="43" width="13.42578125" style="17" hidden="1" customWidth="1"/>
    <col min="44" max="44" width="11.7109375" style="17" customWidth="1"/>
    <col min="45" max="47" width="22.140625" style="17" hidden="1" customWidth="1"/>
    <col min="48" max="49" width="18.5703125" style="17" hidden="1" customWidth="1"/>
    <col min="50" max="51" width="21.42578125" style="17" hidden="1" customWidth="1"/>
    <col min="52" max="52" width="18.5703125" style="17" hidden="1" customWidth="1"/>
    <col min="53" max="53" width="16.42578125" style="17" hidden="1" customWidth="1"/>
    <col min="54" max="54" width="21.42578125" style="17" hidden="1" customWidth="1"/>
    <col min="55" max="55" width="18.5703125" style="17" hidden="1" customWidth="1"/>
    <col min="56" max="56" width="16.42578125" style="17" hidden="1" customWidth="1"/>
    <col min="57" max="57" width="57" style="17" customWidth="1"/>
    <col min="58" max="70" width="9.140625" style="17"/>
    <col min="71" max="91" width="9.140625" style="17" hidden="1"/>
    <col min="92" max="16384" width="9.140625" style="17"/>
  </cols>
  <sheetData>
    <row r="1" spans="1:74" x14ac:dyDescent="0.2">
      <c r="A1" s="194" t="s">
        <v>0</v>
      </c>
      <c r="AZ1" s="194" t="s">
        <v>1</v>
      </c>
      <c r="BA1" s="194" t="s">
        <v>2</v>
      </c>
      <c r="BB1" s="194" t="s">
        <v>1</v>
      </c>
      <c r="BT1" s="194" t="s">
        <v>3</v>
      </c>
      <c r="BU1" s="194" t="s">
        <v>3</v>
      </c>
      <c r="BV1" s="194" t="s">
        <v>4</v>
      </c>
    </row>
    <row r="2" spans="1:74" ht="36.9" customHeight="1" x14ac:dyDescent="0.2">
      <c r="AR2" s="18" t="s">
        <v>5</v>
      </c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S2" s="20" t="s">
        <v>6</v>
      </c>
      <c r="BT2" s="20" t="s">
        <v>7</v>
      </c>
    </row>
    <row r="3" spans="1:74" ht="6.9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0" t="s">
        <v>6</v>
      </c>
      <c r="BT3" s="20" t="s">
        <v>8</v>
      </c>
    </row>
    <row r="4" spans="1:74" ht="24.9" customHeight="1" x14ac:dyDescent="0.2">
      <c r="B4" s="24"/>
      <c r="D4" s="25" t="s">
        <v>9</v>
      </c>
      <c r="AR4" s="24"/>
      <c r="AS4" s="195" t="s">
        <v>10</v>
      </c>
      <c r="BE4" s="196" t="s">
        <v>11</v>
      </c>
      <c r="BS4" s="20" t="s">
        <v>12</v>
      </c>
    </row>
    <row r="5" spans="1:74" ht="12" customHeight="1" x14ac:dyDescent="0.2">
      <c r="B5" s="24"/>
      <c r="D5" s="197" t="s">
        <v>13</v>
      </c>
      <c r="K5" s="38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R5" s="24"/>
      <c r="BE5" s="198" t="s">
        <v>15</v>
      </c>
      <c r="BS5" s="20" t="s">
        <v>6</v>
      </c>
    </row>
    <row r="6" spans="1:74" ht="36.9" customHeight="1" x14ac:dyDescent="0.2">
      <c r="B6" s="24"/>
      <c r="D6" s="199" t="s">
        <v>16</v>
      </c>
      <c r="K6" s="200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R6" s="24"/>
      <c r="BE6" s="201"/>
      <c r="BS6" s="20" t="s">
        <v>6</v>
      </c>
    </row>
    <row r="7" spans="1:74" ht="12" customHeight="1" x14ac:dyDescent="0.2">
      <c r="B7" s="24"/>
      <c r="D7" s="27" t="s">
        <v>18</v>
      </c>
      <c r="K7" s="36" t="s">
        <v>1</v>
      </c>
      <c r="AK7" s="27" t="s">
        <v>19</v>
      </c>
      <c r="AN7" s="36" t="s">
        <v>1</v>
      </c>
      <c r="AR7" s="24"/>
      <c r="BE7" s="201"/>
      <c r="BS7" s="20" t="s">
        <v>6</v>
      </c>
    </row>
    <row r="8" spans="1:74" ht="12" customHeight="1" x14ac:dyDescent="0.2">
      <c r="B8" s="24"/>
      <c r="D8" s="27" t="s">
        <v>20</v>
      </c>
      <c r="K8" s="36" t="s">
        <v>21</v>
      </c>
      <c r="AK8" s="27" t="s">
        <v>22</v>
      </c>
      <c r="AN8" s="14" t="s">
        <v>23</v>
      </c>
      <c r="AR8" s="24"/>
      <c r="BE8" s="201"/>
      <c r="BS8" s="20" t="s">
        <v>6</v>
      </c>
    </row>
    <row r="9" spans="1:74" ht="14.4" customHeight="1" x14ac:dyDescent="0.2">
      <c r="B9" s="24"/>
      <c r="AR9" s="24"/>
      <c r="BE9" s="201"/>
      <c r="BS9" s="20" t="s">
        <v>6</v>
      </c>
    </row>
    <row r="10" spans="1:74" ht="12" customHeight="1" x14ac:dyDescent="0.2">
      <c r="B10" s="24"/>
      <c r="D10" s="27" t="s">
        <v>24</v>
      </c>
      <c r="AK10" s="27" t="s">
        <v>25</v>
      </c>
      <c r="AN10" s="36" t="s">
        <v>1</v>
      </c>
      <c r="AR10" s="24"/>
      <c r="BE10" s="201"/>
      <c r="BS10" s="20" t="s">
        <v>6</v>
      </c>
    </row>
    <row r="11" spans="1:74" ht="18.45" customHeight="1" x14ac:dyDescent="0.2">
      <c r="B11" s="24"/>
      <c r="E11" s="36" t="s">
        <v>26</v>
      </c>
      <c r="AK11" s="27" t="s">
        <v>27</v>
      </c>
      <c r="AN11" s="36" t="s">
        <v>1</v>
      </c>
      <c r="AR11" s="24"/>
      <c r="BE11" s="201"/>
      <c r="BS11" s="20" t="s">
        <v>6</v>
      </c>
    </row>
    <row r="12" spans="1:74" ht="6.9" customHeight="1" x14ac:dyDescent="0.2">
      <c r="B12" s="24"/>
      <c r="AR12" s="24"/>
      <c r="BE12" s="201"/>
      <c r="BS12" s="20" t="s">
        <v>6</v>
      </c>
    </row>
    <row r="13" spans="1:74" ht="12" customHeight="1" x14ac:dyDescent="0.2">
      <c r="B13" s="24"/>
      <c r="D13" s="27" t="s">
        <v>28</v>
      </c>
      <c r="AK13" s="27" t="s">
        <v>25</v>
      </c>
      <c r="AN13" s="13" t="s">
        <v>29</v>
      </c>
      <c r="AR13" s="24"/>
      <c r="BE13" s="201"/>
      <c r="BS13" s="20" t="s">
        <v>6</v>
      </c>
    </row>
    <row r="14" spans="1:74" ht="13.2" x14ac:dyDescent="0.2">
      <c r="B14" s="24"/>
      <c r="E14" s="15" t="s">
        <v>29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" t="s">
        <v>27</v>
      </c>
      <c r="AN14" s="13" t="s">
        <v>29</v>
      </c>
      <c r="AR14" s="24"/>
      <c r="BE14" s="201"/>
      <c r="BS14" s="20" t="s">
        <v>6</v>
      </c>
    </row>
    <row r="15" spans="1:74" ht="6.9" customHeight="1" x14ac:dyDescent="0.2">
      <c r="B15" s="24"/>
      <c r="AN15" s="1"/>
      <c r="AR15" s="24"/>
      <c r="BE15" s="201"/>
      <c r="BS15" s="20" t="s">
        <v>3</v>
      </c>
    </row>
    <row r="16" spans="1:74" ht="12" customHeight="1" x14ac:dyDescent="0.2">
      <c r="B16" s="24"/>
      <c r="D16" s="27" t="s">
        <v>30</v>
      </c>
      <c r="AK16" s="27" t="s">
        <v>25</v>
      </c>
      <c r="AN16" s="36" t="s">
        <v>1</v>
      </c>
      <c r="AR16" s="24"/>
      <c r="BE16" s="201"/>
      <c r="BS16" s="20" t="s">
        <v>3</v>
      </c>
    </row>
    <row r="17" spans="1:71" ht="18.45" customHeight="1" x14ac:dyDescent="0.2">
      <c r="B17" s="24"/>
      <c r="E17" s="36" t="s">
        <v>31</v>
      </c>
      <c r="AK17" s="27" t="s">
        <v>27</v>
      </c>
      <c r="AN17" s="36" t="s">
        <v>1</v>
      </c>
      <c r="AR17" s="24"/>
      <c r="BE17" s="201"/>
      <c r="BS17" s="20" t="s">
        <v>32</v>
      </c>
    </row>
    <row r="18" spans="1:71" ht="6.9" customHeight="1" x14ac:dyDescent="0.2">
      <c r="B18" s="24"/>
      <c r="AR18" s="24"/>
      <c r="BE18" s="201"/>
      <c r="BS18" s="20" t="s">
        <v>6</v>
      </c>
    </row>
    <row r="19" spans="1:71" ht="12" customHeight="1" x14ac:dyDescent="0.2">
      <c r="B19" s="24"/>
      <c r="D19" s="27" t="s">
        <v>33</v>
      </c>
      <c r="AK19" s="27" t="s">
        <v>25</v>
      </c>
      <c r="AN19" s="36" t="s">
        <v>1</v>
      </c>
      <c r="AR19" s="24"/>
      <c r="BE19" s="201"/>
      <c r="BS19" s="20" t="s">
        <v>6</v>
      </c>
    </row>
    <row r="20" spans="1:71" ht="18.45" customHeight="1" x14ac:dyDescent="0.2">
      <c r="B20" s="24"/>
      <c r="E20" s="36" t="s">
        <v>34</v>
      </c>
      <c r="AK20" s="27" t="s">
        <v>27</v>
      </c>
      <c r="AN20" s="36" t="s">
        <v>1</v>
      </c>
      <c r="AR20" s="24"/>
      <c r="BE20" s="201"/>
      <c r="BS20" s="20" t="s">
        <v>32</v>
      </c>
    </row>
    <row r="21" spans="1:71" ht="6.9" customHeight="1" x14ac:dyDescent="0.2">
      <c r="B21" s="24"/>
      <c r="AR21" s="24"/>
      <c r="BE21" s="201"/>
    </row>
    <row r="22" spans="1:71" ht="12" customHeight="1" x14ac:dyDescent="0.2">
      <c r="B22" s="24"/>
      <c r="D22" s="27" t="s">
        <v>35</v>
      </c>
      <c r="AR22" s="24"/>
      <c r="BE22" s="201"/>
    </row>
    <row r="23" spans="1:71" ht="14.4" customHeight="1" x14ac:dyDescent="0.2">
      <c r="B23" s="24"/>
      <c r="E23" s="41" t="s">
        <v>36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R23" s="24"/>
      <c r="BE23" s="201"/>
    </row>
    <row r="24" spans="1:71" ht="6.9" customHeight="1" x14ac:dyDescent="0.2">
      <c r="B24" s="24"/>
      <c r="AR24" s="24"/>
      <c r="BE24" s="201"/>
    </row>
    <row r="25" spans="1:71" ht="6.9" customHeight="1" x14ac:dyDescent="0.2">
      <c r="B25" s="24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R25" s="24"/>
      <c r="BE25" s="201"/>
    </row>
    <row r="26" spans="1:71" s="33" customFormat="1" ht="25.95" customHeight="1" x14ac:dyDescent="0.2">
      <c r="A26" s="30"/>
      <c r="B26" s="31"/>
      <c r="C26" s="30"/>
      <c r="D26" s="203" t="s">
        <v>37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204">
        <f>ROUND(AG94,2)</f>
        <v>0</v>
      </c>
      <c r="AL26" s="205"/>
      <c r="AM26" s="205"/>
      <c r="AN26" s="205"/>
      <c r="AO26" s="205"/>
      <c r="AP26" s="30"/>
      <c r="AQ26" s="30"/>
      <c r="AR26" s="31"/>
      <c r="BE26" s="201"/>
    </row>
    <row r="27" spans="1:71" s="33" customFormat="1" ht="6.9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1"/>
    </row>
    <row r="28" spans="1:71" s="33" customFormat="1" ht="13.2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6" t="s">
        <v>38</v>
      </c>
      <c r="M28" s="206"/>
      <c r="N28" s="206"/>
      <c r="O28" s="206"/>
      <c r="P28" s="206"/>
      <c r="Q28" s="30"/>
      <c r="R28" s="30"/>
      <c r="S28" s="30"/>
      <c r="T28" s="30"/>
      <c r="U28" s="30"/>
      <c r="V28" s="30"/>
      <c r="W28" s="206" t="s">
        <v>39</v>
      </c>
      <c r="X28" s="206"/>
      <c r="Y28" s="206"/>
      <c r="Z28" s="206"/>
      <c r="AA28" s="206"/>
      <c r="AB28" s="206"/>
      <c r="AC28" s="206"/>
      <c r="AD28" s="206"/>
      <c r="AE28" s="206"/>
      <c r="AF28" s="30"/>
      <c r="AG28" s="30"/>
      <c r="AH28" s="30"/>
      <c r="AI28" s="30"/>
      <c r="AJ28" s="30"/>
      <c r="AK28" s="206" t="s">
        <v>40</v>
      </c>
      <c r="AL28" s="206"/>
      <c r="AM28" s="206"/>
      <c r="AN28" s="206"/>
      <c r="AO28" s="206"/>
      <c r="AP28" s="30"/>
      <c r="AQ28" s="30"/>
      <c r="AR28" s="31"/>
      <c r="BE28" s="201"/>
    </row>
    <row r="29" spans="1:71" s="207" customFormat="1" ht="14.4" customHeight="1" x14ac:dyDescent="0.2">
      <c r="B29" s="208"/>
      <c r="D29" s="27" t="s">
        <v>41</v>
      </c>
      <c r="F29" s="27" t="s">
        <v>42</v>
      </c>
      <c r="L29" s="209">
        <v>0.21</v>
      </c>
      <c r="M29" s="210"/>
      <c r="N29" s="210"/>
      <c r="O29" s="210"/>
      <c r="P29" s="210"/>
      <c r="W29" s="211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11">
        <f>ROUND(AV94, 2)</f>
        <v>0</v>
      </c>
      <c r="AL29" s="210"/>
      <c r="AM29" s="210"/>
      <c r="AN29" s="210"/>
      <c r="AO29" s="210"/>
      <c r="AR29" s="208"/>
      <c r="BE29" s="212"/>
    </row>
    <row r="30" spans="1:71" s="207" customFormat="1" ht="14.4" customHeight="1" x14ac:dyDescent="0.2">
      <c r="B30" s="208"/>
      <c r="F30" s="27" t="s">
        <v>43</v>
      </c>
      <c r="L30" s="209">
        <v>0.15</v>
      </c>
      <c r="M30" s="210"/>
      <c r="N30" s="210"/>
      <c r="O30" s="210"/>
      <c r="P30" s="210"/>
      <c r="W30" s="211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11">
        <f>ROUND(AW94, 2)</f>
        <v>0</v>
      </c>
      <c r="AL30" s="210"/>
      <c r="AM30" s="210"/>
      <c r="AN30" s="210"/>
      <c r="AO30" s="210"/>
      <c r="AR30" s="208"/>
      <c r="BE30" s="212"/>
    </row>
    <row r="31" spans="1:71" s="207" customFormat="1" ht="14.4" hidden="1" customHeight="1" x14ac:dyDescent="0.2">
      <c r="B31" s="208"/>
      <c r="F31" s="27" t="s">
        <v>44</v>
      </c>
      <c r="L31" s="209">
        <v>0.21</v>
      </c>
      <c r="M31" s="210"/>
      <c r="N31" s="210"/>
      <c r="O31" s="210"/>
      <c r="P31" s="210"/>
      <c r="W31" s="211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11">
        <v>0</v>
      </c>
      <c r="AL31" s="210"/>
      <c r="AM31" s="210"/>
      <c r="AN31" s="210"/>
      <c r="AO31" s="210"/>
      <c r="AR31" s="208"/>
      <c r="BE31" s="212"/>
    </row>
    <row r="32" spans="1:71" s="207" customFormat="1" ht="14.4" hidden="1" customHeight="1" x14ac:dyDescent="0.2">
      <c r="B32" s="208"/>
      <c r="F32" s="27" t="s">
        <v>45</v>
      </c>
      <c r="L32" s="209">
        <v>0.15</v>
      </c>
      <c r="M32" s="210"/>
      <c r="N32" s="210"/>
      <c r="O32" s="210"/>
      <c r="P32" s="210"/>
      <c r="W32" s="211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11">
        <v>0</v>
      </c>
      <c r="AL32" s="210"/>
      <c r="AM32" s="210"/>
      <c r="AN32" s="210"/>
      <c r="AO32" s="210"/>
      <c r="AR32" s="208"/>
      <c r="BE32" s="212"/>
    </row>
    <row r="33" spans="1:57" s="207" customFormat="1" ht="14.4" hidden="1" customHeight="1" x14ac:dyDescent="0.2">
      <c r="B33" s="208"/>
      <c r="F33" s="27" t="s">
        <v>46</v>
      </c>
      <c r="L33" s="209">
        <v>0</v>
      </c>
      <c r="M33" s="210"/>
      <c r="N33" s="210"/>
      <c r="O33" s="210"/>
      <c r="P33" s="210"/>
      <c r="W33" s="211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11">
        <v>0</v>
      </c>
      <c r="AL33" s="210"/>
      <c r="AM33" s="210"/>
      <c r="AN33" s="210"/>
      <c r="AO33" s="210"/>
      <c r="AR33" s="208"/>
      <c r="BE33" s="212"/>
    </row>
    <row r="34" spans="1:57" s="33" customFormat="1" ht="6.9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1"/>
    </row>
    <row r="35" spans="1:57" s="33" customFormat="1" ht="25.95" customHeight="1" x14ac:dyDescent="0.2">
      <c r="A35" s="30"/>
      <c r="B35" s="31"/>
      <c r="C35" s="213"/>
      <c r="D35" s="214" t="s">
        <v>47</v>
      </c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6" t="s">
        <v>48</v>
      </c>
      <c r="U35" s="215"/>
      <c r="V35" s="215"/>
      <c r="W35" s="215"/>
      <c r="X35" s="217" t="s">
        <v>49</v>
      </c>
      <c r="Y35" s="218"/>
      <c r="Z35" s="218"/>
      <c r="AA35" s="218"/>
      <c r="AB35" s="218"/>
      <c r="AC35" s="215"/>
      <c r="AD35" s="215"/>
      <c r="AE35" s="215"/>
      <c r="AF35" s="215"/>
      <c r="AG35" s="215"/>
      <c r="AH35" s="215"/>
      <c r="AI35" s="215"/>
      <c r="AJ35" s="215"/>
      <c r="AK35" s="219">
        <f>SUM(AK26:AK33)</f>
        <v>0</v>
      </c>
      <c r="AL35" s="218"/>
      <c r="AM35" s="218"/>
      <c r="AN35" s="218"/>
      <c r="AO35" s="220"/>
      <c r="AP35" s="213"/>
      <c r="AQ35" s="213"/>
      <c r="AR35" s="31"/>
      <c r="BE35" s="30"/>
    </row>
    <row r="36" spans="1:57" s="33" customFormat="1" ht="6.9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3" customFormat="1" ht="14.4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 x14ac:dyDescent="0.2">
      <c r="B38" s="24"/>
      <c r="AR38" s="24"/>
    </row>
    <row r="39" spans="1:57" ht="14.4" customHeight="1" x14ac:dyDescent="0.2">
      <c r="B39" s="24"/>
      <c r="AR39" s="24"/>
    </row>
    <row r="40" spans="1:57" ht="14.4" customHeight="1" x14ac:dyDescent="0.2">
      <c r="B40" s="24"/>
      <c r="AR40" s="24"/>
    </row>
    <row r="41" spans="1:57" ht="14.4" customHeight="1" x14ac:dyDescent="0.2">
      <c r="B41" s="24"/>
      <c r="AR41" s="24"/>
    </row>
    <row r="42" spans="1:57" ht="14.4" customHeight="1" x14ac:dyDescent="0.2">
      <c r="B42" s="24"/>
      <c r="AR42" s="24"/>
    </row>
    <row r="43" spans="1:57" ht="14.4" customHeight="1" x14ac:dyDescent="0.2">
      <c r="B43" s="24"/>
      <c r="AR43" s="24"/>
    </row>
    <row r="44" spans="1:57" ht="14.4" customHeight="1" x14ac:dyDescent="0.2">
      <c r="B44" s="24"/>
      <c r="AR44" s="24"/>
    </row>
    <row r="45" spans="1:57" ht="14.4" customHeight="1" x14ac:dyDescent="0.2">
      <c r="B45" s="24"/>
      <c r="AR45" s="24"/>
    </row>
    <row r="46" spans="1:57" ht="14.4" customHeight="1" x14ac:dyDescent="0.2">
      <c r="B46" s="24"/>
      <c r="AR46" s="24"/>
    </row>
    <row r="47" spans="1:57" ht="14.4" customHeight="1" x14ac:dyDescent="0.2">
      <c r="B47" s="24"/>
      <c r="AR47" s="24"/>
    </row>
    <row r="48" spans="1:57" ht="14.4" customHeight="1" x14ac:dyDescent="0.2">
      <c r="B48" s="24"/>
      <c r="AR48" s="24"/>
    </row>
    <row r="49" spans="1:57" s="33" customFormat="1" ht="14.4" customHeight="1" x14ac:dyDescent="0.2">
      <c r="B49" s="32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R49" s="32"/>
    </row>
    <row r="50" spans="1:57" x14ac:dyDescent="0.2">
      <c r="B50" s="24"/>
      <c r="AR50" s="24"/>
    </row>
    <row r="51" spans="1:57" x14ac:dyDescent="0.2">
      <c r="B51" s="24"/>
      <c r="AR51" s="24"/>
    </row>
    <row r="52" spans="1:57" x14ac:dyDescent="0.2">
      <c r="B52" s="24"/>
      <c r="AR52" s="24"/>
    </row>
    <row r="53" spans="1:57" x14ac:dyDescent="0.2">
      <c r="B53" s="24"/>
      <c r="AR53" s="24"/>
    </row>
    <row r="54" spans="1:57" x14ac:dyDescent="0.2">
      <c r="B54" s="24"/>
      <c r="AR54" s="24"/>
    </row>
    <row r="55" spans="1:57" x14ac:dyDescent="0.2">
      <c r="B55" s="24"/>
      <c r="AR55" s="24"/>
    </row>
    <row r="56" spans="1:57" x14ac:dyDescent="0.2">
      <c r="B56" s="24"/>
      <c r="AR56" s="24"/>
    </row>
    <row r="57" spans="1:57" x14ac:dyDescent="0.2">
      <c r="B57" s="24"/>
      <c r="AR57" s="24"/>
    </row>
    <row r="58" spans="1:57" x14ac:dyDescent="0.2">
      <c r="B58" s="24"/>
      <c r="AR58" s="24"/>
    </row>
    <row r="59" spans="1:57" x14ac:dyDescent="0.2">
      <c r="B59" s="24"/>
      <c r="AR59" s="24"/>
    </row>
    <row r="60" spans="1:57" s="33" customFormat="1" ht="13.2" x14ac:dyDescent="0.2">
      <c r="A60" s="30"/>
      <c r="B60" s="31"/>
      <c r="C60" s="30"/>
      <c r="D60" s="60" t="s">
        <v>52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0" t="s">
        <v>53</v>
      </c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0" t="s">
        <v>52</v>
      </c>
      <c r="AI60" s="61"/>
      <c r="AJ60" s="61"/>
      <c r="AK60" s="61"/>
      <c r="AL60" s="61"/>
      <c r="AM60" s="60" t="s">
        <v>53</v>
      </c>
      <c r="AN60" s="61"/>
      <c r="AO60" s="61"/>
      <c r="AP60" s="30"/>
      <c r="AQ60" s="30"/>
      <c r="AR60" s="31"/>
      <c r="BE60" s="30"/>
    </row>
    <row r="61" spans="1:57" x14ac:dyDescent="0.2">
      <c r="B61" s="24"/>
      <c r="AR61" s="24"/>
    </row>
    <row r="62" spans="1:57" x14ac:dyDescent="0.2">
      <c r="B62" s="24"/>
      <c r="AR62" s="24"/>
    </row>
    <row r="63" spans="1:57" x14ac:dyDescent="0.2">
      <c r="B63" s="24"/>
      <c r="AR63" s="24"/>
    </row>
    <row r="64" spans="1:57" s="33" customFormat="1" ht="13.2" x14ac:dyDescent="0.2">
      <c r="A64" s="30"/>
      <c r="B64" s="31"/>
      <c r="C64" s="30"/>
      <c r="D64" s="58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58" t="s">
        <v>55</v>
      </c>
      <c r="AI64" s="64"/>
      <c r="AJ64" s="64"/>
      <c r="AK64" s="64"/>
      <c r="AL64" s="64"/>
      <c r="AM64" s="64"/>
      <c r="AN64" s="64"/>
      <c r="AO64" s="64"/>
      <c r="AP64" s="30"/>
      <c r="AQ64" s="30"/>
      <c r="AR64" s="31"/>
      <c r="BE64" s="30"/>
    </row>
    <row r="65" spans="1:57" x14ac:dyDescent="0.2">
      <c r="B65" s="24"/>
      <c r="AR65" s="24"/>
    </row>
    <row r="66" spans="1:57" x14ac:dyDescent="0.2">
      <c r="B66" s="24"/>
      <c r="AR66" s="24"/>
    </row>
    <row r="67" spans="1:57" x14ac:dyDescent="0.2">
      <c r="B67" s="24"/>
      <c r="AR67" s="24"/>
    </row>
    <row r="68" spans="1:57" x14ac:dyDescent="0.2">
      <c r="B68" s="24"/>
      <c r="AR68" s="24"/>
    </row>
    <row r="69" spans="1:57" x14ac:dyDescent="0.2">
      <c r="B69" s="24"/>
      <c r="AR69" s="24"/>
    </row>
    <row r="70" spans="1:57" x14ac:dyDescent="0.2">
      <c r="B70" s="24"/>
      <c r="AR70" s="24"/>
    </row>
    <row r="71" spans="1:57" x14ac:dyDescent="0.2">
      <c r="B71" s="24"/>
      <c r="AR71" s="24"/>
    </row>
    <row r="72" spans="1:57" x14ac:dyDescent="0.2">
      <c r="B72" s="24"/>
      <c r="AR72" s="24"/>
    </row>
    <row r="73" spans="1:57" x14ac:dyDescent="0.2">
      <c r="B73" s="24"/>
      <c r="AR73" s="24"/>
    </row>
    <row r="74" spans="1:57" x14ac:dyDescent="0.2">
      <c r="B74" s="24"/>
      <c r="AR74" s="24"/>
    </row>
    <row r="75" spans="1:57" s="33" customFormat="1" ht="13.2" x14ac:dyDescent="0.2">
      <c r="A75" s="30"/>
      <c r="B75" s="31"/>
      <c r="C75" s="30"/>
      <c r="D75" s="60" t="s">
        <v>52</v>
      </c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0" t="s">
        <v>53</v>
      </c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0" t="s">
        <v>52</v>
      </c>
      <c r="AI75" s="61"/>
      <c r="AJ75" s="61"/>
      <c r="AK75" s="61"/>
      <c r="AL75" s="61"/>
      <c r="AM75" s="60" t="s">
        <v>53</v>
      </c>
      <c r="AN75" s="61"/>
      <c r="AO75" s="61"/>
      <c r="AP75" s="30"/>
      <c r="AQ75" s="30"/>
      <c r="AR75" s="31"/>
      <c r="BE75" s="30"/>
    </row>
    <row r="76" spans="1:57" s="33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3" customFormat="1" ht="6.9" customHeight="1" x14ac:dyDescent="0.2">
      <c r="A77" s="30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1"/>
      <c r="BE77" s="30"/>
    </row>
    <row r="81" spans="1:91" s="33" customFormat="1" ht="6.9" customHeight="1" x14ac:dyDescent="0.2">
      <c r="A81" s="30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1"/>
      <c r="BE81" s="30"/>
    </row>
    <row r="82" spans="1:91" s="33" customFormat="1" ht="24.9" customHeight="1" x14ac:dyDescent="0.2">
      <c r="A82" s="30"/>
      <c r="B82" s="31"/>
      <c r="C82" s="25" t="s">
        <v>56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3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221" customFormat="1" ht="12" customHeight="1" x14ac:dyDescent="0.2">
      <c r="B84" s="222"/>
      <c r="C84" s="27" t="s">
        <v>13</v>
      </c>
      <c r="L84" s="221" t="str">
        <f>K5</f>
        <v>179AR1</v>
      </c>
      <c r="AR84" s="222"/>
    </row>
    <row r="85" spans="1:91" s="223" customFormat="1" ht="36.9" customHeight="1" x14ac:dyDescent="0.2">
      <c r="B85" s="224"/>
      <c r="C85" s="225" t="s">
        <v>16</v>
      </c>
      <c r="L85" s="34" t="str">
        <f>K6</f>
        <v>STAVBA 25 METROVÉHO BAZÉNU MPS LUŽÁNKY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224"/>
    </row>
    <row r="86" spans="1:91" s="33" customFormat="1" ht="6.9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3" customFormat="1" ht="12" customHeight="1" x14ac:dyDescent="0.2">
      <c r="A87" s="30"/>
      <c r="B87" s="31"/>
      <c r="C87" s="27" t="s">
        <v>20</v>
      </c>
      <c r="D87" s="30"/>
      <c r="E87" s="30"/>
      <c r="F87" s="30"/>
      <c r="G87" s="30"/>
      <c r="H87" s="30"/>
      <c r="I87" s="30"/>
      <c r="J87" s="30"/>
      <c r="K87" s="30"/>
      <c r="L87" s="227" t="str">
        <f>IF(K8="","",K8)</f>
        <v>Brno-Královo Pole, MPS Lužánky, ul. Sportovní 4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22</v>
      </c>
      <c r="AJ87" s="30"/>
      <c r="AK87" s="30"/>
      <c r="AL87" s="30"/>
      <c r="AM87" s="228" t="str">
        <f>IF(AN8= "","",AN8)</f>
        <v>30. 6. 2020</v>
      </c>
      <c r="AN87" s="228"/>
      <c r="AO87" s="30"/>
      <c r="AP87" s="30"/>
      <c r="AQ87" s="30"/>
      <c r="AR87" s="31"/>
      <c r="BE87" s="30"/>
    </row>
    <row r="88" spans="1:91" s="33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3" customFormat="1" ht="40.799999999999997" customHeight="1" x14ac:dyDescent="0.2">
      <c r="A89" s="30"/>
      <c r="B89" s="31"/>
      <c r="C89" s="27" t="s">
        <v>24</v>
      </c>
      <c r="D89" s="30"/>
      <c r="E89" s="30"/>
      <c r="F89" s="30"/>
      <c r="G89" s="30"/>
      <c r="H89" s="30"/>
      <c r="I89" s="30"/>
      <c r="J89" s="30"/>
      <c r="K89" s="30"/>
      <c r="L89" s="221" t="str">
        <f>IF(E11= "","",E11)</f>
        <v>Statutární město Brno, Dominikánské nám. 1, Brno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30</v>
      </c>
      <c r="AJ89" s="30"/>
      <c r="AK89" s="30"/>
      <c r="AL89" s="30"/>
      <c r="AM89" s="229" t="str">
        <f>IF(E17="","",E17)</f>
        <v>Centroprojekt Group a.s., Štefánikova 167, Zlín</v>
      </c>
      <c r="AN89" s="230"/>
      <c r="AO89" s="230"/>
      <c r="AP89" s="230"/>
      <c r="AQ89" s="30"/>
      <c r="AR89" s="31"/>
      <c r="AS89" s="231" t="s">
        <v>57</v>
      </c>
      <c r="AT89" s="232"/>
      <c r="AU89" s="97"/>
      <c r="AV89" s="97"/>
      <c r="AW89" s="97"/>
      <c r="AX89" s="97"/>
      <c r="AY89" s="97"/>
      <c r="AZ89" s="97"/>
      <c r="BA89" s="97"/>
      <c r="BB89" s="97"/>
      <c r="BC89" s="97"/>
      <c r="BD89" s="233"/>
      <c r="BE89" s="30"/>
    </row>
    <row r="90" spans="1:91" s="33" customFormat="1" ht="15.6" customHeight="1" x14ac:dyDescent="0.2">
      <c r="A90" s="30"/>
      <c r="B90" s="31"/>
      <c r="C90" s="27" t="s">
        <v>28</v>
      </c>
      <c r="D90" s="30"/>
      <c r="E90" s="30"/>
      <c r="F90" s="30"/>
      <c r="G90" s="30"/>
      <c r="H90" s="30"/>
      <c r="I90" s="30"/>
      <c r="J90" s="30"/>
      <c r="K90" s="30"/>
      <c r="L90" s="221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33</v>
      </c>
      <c r="AJ90" s="30"/>
      <c r="AK90" s="30"/>
      <c r="AL90" s="30"/>
      <c r="AM90" s="229" t="str">
        <f>IF(E20="","",E20)</f>
        <v>Ing. V. Potěšilová</v>
      </c>
      <c r="AN90" s="230"/>
      <c r="AO90" s="230"/>
      <c r="AP90" s="230"/>
      <c r="AQ90" s="30"/>
      <c r="AR90" s="31"/>
      <c r="AS90" s="234"/>
      <c r="AT90" s="235"/>
      <c r="AU90" s="123"/>
      <c r="AV90" s="123"/>
      <c r="AW90" s="123"/>
      <c r="AX90" s="123"/>
      <c r="AY90" s="123"/>
      <c r="AZ90" s="123"/>
      <c r="BA90" s="123"/>
      <c r="BB90" s="123"/>
      <c r="BC90" s="123"/>
      <c r="BD90" s="236"/>
      <c r="BE90" s="30"/>
    </row>
    <row r="91" spans="1:91" s="33" customFormat="1" ht="10.8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4"/>
      <c r="AT91" s="235"/>
      <c r="AU91" s="123"/>
      <c r="AV91" s="123"/>
      <c r="AW91" s="123"/>
      <c r="AX91" s="123"/>
      <c r="AY91" s="123"/>
      <c r="AZ91" s="123"/>
      <c r="BA91" s="123"/>
      <c r="BB91" s="123"/>
      <c r="BC91" s="123"/>
      <c r="BD91" s="236"/>
      <c r="BE91" s="30"/>
    </row>
    <row r="92" spans="1:91" s="33" customFormat="1" ht="29.25" customHeight="1" x14ac:dyDescent="0.2">
      <c r="A92" s="30"/>
      <c r="B92" s="31"/>
      <c r="C92" s="237" t="s">
        <v>58</v>
      </c>
      <c r="D92" s="238"/>
      <c r="E92" s="238"/>
      <c r="F92" s="238"/>
      <c r="G92" s="238"/>
      <c r="H92" s="53"/>
      <c r="I92" s="239" t="s">
        <v>59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60</v>
      </c>
      <c r="AH92" s="238"/>
      <c r="AI92" s="238"/>
      <c r="AJ92" s="238"/>
      <c r="AK92" s="238"/>
      <c r="AL92" s="238"/>
      <c r="AM92" s="238"/>
      <c r="AN92" s="239" t="s">
        <v>61</v>
      </c>
      <c r="AO92" s="238"/>
      <c r="AP92" s="241"/>
      <c r="AQ92" s="242" t="s">
        <v>62</v>
      </c>
      <c r="AR92" s="31"/>
      <c r="AS92" s="90" t="s">
        <v>63</v>
      </c>
      <c r="AT92" s="91" t="s">
        <v>64</v>
      </c>
      <c r="AU92" s="91" t="s">
        <v>65</v>
      </c>
      <c r="AV92" s="91" t="s">
        <v>66</v>
      </c>
      <c r="AW92" s="91" t="s">
        <v>67</v>
      </c>
      <c r="AX92" s="91" t="s">
        <v>68</v>
      </c>
      <c r="AY92" s="91" t="s">
        <v>69</v>
      </c>
      <c r="AZ92" s="91" t="s">
        <v>70</v>
      </c>
      <c r="BA92" s="91" t="s">
        <v>71</v>
      </c>
      <c r="BB92" s="91" t="s">
        <v>72</v>
      </c>
      <c r="BC92" s="91" t="s">
        <v>73</v>
      </c>
      <c r="BD92" s="92" t="s">
        <v>74</v>
      </c>
      <c r="BE92" s="30"/>
    </row>
    <row r="93" spans="1:91" s="33" customFormat="1" ht="10.8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96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243"/>
      <c r="BE93" s="30"/>
    </row>
    <row r="94" spans="1:91" s="244" customFormat="1" ht="32.4" customHeight="1" x14ac:dyDescent="0.2">
      <c r="B94" s="245"/>
      <c r="C94" s="94" t="s">
        <v>75</v>
      </c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7">
        <f>ROUND(SUM(AG95:AG98),2)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249" t="s">
        <v>1</v>
      </c>
      <c r="AR94" s="245"/>
      <c r="AS94" s="250">
        <f>ROUND(SUM(AS95:AS98),2)</f>
        <v>0</v>
      </c>
      <c r="AT94" s="251">
        <f>ROUND(SUM(AV94:AW94),2)</f>
        <v>0</v>
      </c>
      <c r="AU94" s="252">
        <f>ROUND(SUM(AU95:AU98),5)</f>
        <v>0</v>
      </c>
      <c r="AV94" s="251">
        <f>ROUND(AZ94*L29,2)</f>
        <v>0</v>
      </c>
      <c r="AW94" s="251">
        <f>ROUND(BA94*L30,2)</f>
        <v>0</v>
      </c>
      <c r="AX94" s="251">
        <f>ROUND(BB94*L29,2)</f>
        <v>0</v>
      </c>
      <c r="AY94" s="251">
        <f>ROUND(BC94*L30,2)</f>
        <v>0</v>
      </c>
      <c r="AZ94" s="251">
        <f>ROUND(SUM(AZ95:AZ98),2)</f>
        <v>0</v>
      </c>
      <c r="BA94" s="251">
        <f>ROUND(SUM(BA95:BA98),2)</f>
        <v>0</v>
      </c>
      <c r="BB94" s="251">
        <f>ROUND(SUM(BB95:BB98),2)</f>
        <v>0</v>
      </c>
      <c r="BC94" s="251">
        <f>ROUND(SUM(BC95:BC98),2)</f>
        <v>0</v>
      </c>
      <c r="BD94" s="253">
        <f>ROUND(SUM(BD95:BD98),2)</f>
        <v>0</v>
      </c>
      <c r="BS94" s="254" t="s">
        <v>76</v>
      </c>
      <c r="BT94" s="254" t="s">
        <v>77</v>
      </c>
      <c r="BU94" s="255" t="s">
        <v>78</v>
      </c>
      <c r="BV94" s="254" t="s">
        <v>79</v>
      </c>
      <c r="BW94" s="254" t="s">
        <v>4</v>
      </c>
      <c r="BX94" s="254" t="s">
        <v>80</v>
      </c>
      <c r="CL94" s="254" t="s">
        <v>1</v>
      </c>
    </row>
    <row r="95" spans="1:91" s="268" customFormat="1" ht="14.4" customHeight="1" x14ac:dyDescent="0.2">
      <c r="A95" s="256" t="s">
        <v>81</v>
      </c>
      <c r="B95" s="257"/>
      <c r="C95" s="258"/>
      <c r="D95" s="259" t="s">
        <v>82</v>
      </c>
      <c r="E95" s="259"/>
      <c r="F95" s="259"/>
      <c r="G95" s="259"/>
      <c r="H95" s="259"/>
      <c r="I95" s="260"/>
      <c r="J95" s="259" t="s">
        <v>83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61">
        <f>'D.1.4c - TPS Zdravotechnika'!J30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263" t="s">
        <v>84</v>
      </c>
      <c r="AR95" s="257"/>
      <c r="AS95" s="264">
        <v>0</v>
      </c>
      <c r="AT95" s="265">
        <f>ROUND(SUM(AV95:AW95),2)</f>
        <v>0</v>
      </c>
      <c r="AU95" s="266">
        <f>'D.1.4c - TPS Zdravotechnika'!P132</f>
        <v>0</v>
      </c>
      <c r="AV95" s="265">
        <f>'D.1.4c - TPS Zdravotechnika'!J33</f>
        <v>0</v>
      </c>
      <c r="AW95" s="265">
        <f>'D.1.4c - TPS Zdravotechnika'!J34</f>
        <v>0</v>
      </c>
      <c r="AX95" s="265">
        <f>'D.1.4c - TPS Zdravotechnika'!J35</f>
        <v>0</v>
      </c>
      <c r="AY95" s="265">
        <f>'D.1.4c - TPS Zdravotechnika'!J36</f>
        <v>0</v>
      </c>
      <c r="AZ95" s="265">
        <f>'D.1.4c - TPS Zdravotechnika'!F33</f>
        <v>0</v>
      </c>
      <c r="BA95" s="265">
        <f>'D.1.4c - TPS Zdravotechnika'!F34</f>
        <v>0</v>
      </c>
      <c r="BB95" s="265">
        <f>'D.1.4c - TPS Zdravotechnika'!F35</f>
        <v>0</v>
      </c>
      <c r="BC95" s="265">
        <f>'D.1.4c - TPS Zdravotechnika'!F36</f>
        <v>0</v>
      </c>
      <c r="BD95" s="267">
        <f>'D.1.4c - TPS Zdravotechnika'!F37</f>
        <v>0</v>
      </c>
      <c r="BT95" s="269" t="s">
        <v>85</v>
      </c>
      <c r="BV95" s="269" t="s">
        <v>79</v>
      </c>
      <c r="BW95" s="269" t="s">
        <v>86</v>
      </c>
      <c r="BX95" s="269" t="s">
        <v>4</v>
      </c>
      <c r="CL95" s="269" t="s">
        <v>1</v>
      </c>
      <c r="CM95" s="269" t="s">
        <v>87</v>
      </c>
    </row>
    <row r="96" spans="1:91" s="268" customFormat="1" ht="26.4" customHeight="1" x14ac:dyDescent="0.2">
      <c r="A96" s="256" t="s">
        <v>81</v>
      </c>
      <c r="B96" s="257"/>
      <c r="C96" s="258"/>
      <c r="D96" s="259" t="s">
        <v>88</v>
      </c>
      <c r="E96" s="259"/>
      <c r="F96" s="259"/>
      <c r="G96" s="259"/>
      <c r="H96" s="259"/>
      <c r="I96" s="260"/>
      <c r="J96" s="259" t="s">
        <v>89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61">
        <f>'IO 400 - AREÁLOVÉ ROZVODY...'!J30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263" t="s">
        <v>84</v>
      </c>
      <c r="AR96" s="257"/>
      <c r="AS96" s="264">
        <v>0</v>
      </c>
      <c r="AT96" s="265">
        <f>ROUND(SUM(AV96:AW96),2)</f>
        <v>0</v>
      </c>
      <c r="AU96" s="266">
        <f>'IO 400 - AREÁLOVÉ ROZVODY...'!P124</f>
        <v>0</v>
      </c>
      <c r="AV96" s="265">
        <f>'IO 400 - AREÁLOVÉ ROZVODY...'!J33</f>
        <v>0</v>
      </c>
      <c r="AW96" s="265">
        <f>'IO 400 - AREÁLOVÉ ROZVODY...'!J34</f>
        <v>0</v>
      </c>
      <c r="AX96" s="265">
        <f>'IO 400 - AREÁLOVÉ ROZVODY...'!J35</f>
        <v>0</v>
      </c>
      <c r="AY96" s="265">
        <f>'IO 400 - AREÁLOVÉ ROZVODY...'!J36</f>
        <v>0</v>
      </c>
      <c r="AZ96" s="265">
        <f>'IO 400 - AREÁLOVÉ ROZVODY...'!F33</f>
        <v>0</v>
      </c>
      <c r="BA96" s="265">
        <f>'IO 400 - AREÁLOVÉ ROZVODY...'!F34</f>
        <v>0</v>
      </c>
      <c r="BB96" s="265">
        <f>'IO 400 - AREÁLOVÉ ROZVODY...'!F35</f>
        <v>0</v>
      </c>
      <c r="BC96" s="265">
        <f>'IO 400 - AREÁLOVÉ ROZVODY...'!F36</f>
        <v>0</v>
      </c>
      <c r="BD96" s="267">
        <f>'IO 400 - AREÁLOVÉ ROZVODY...'!F37</f>
        <v>0</v>
      </c>
      <c r="BT96" s="269" t="s">
        <v>85</v>
      </c>
      <c r="BV96" s="269" t="s">
        <v>79</v>
      </c>
      <c r="BW96" s="269" t="s">
        <v>90</v>
      </c>
      <c r="BX96" s="269" t="s">
        <v>4</v>
      </c>
      <c r="CL96" s="269" t="s">
        <v>1</v>
      </c>
      <c r="CM96" s="269" t="s">
        <v>87</v>
      </c>
    </row>
    <row r="97" spans="1:91" s="268" customFormat="1" ht="26.4" customHeight="1" x14ac:dyDescent="0.2">
      <c r="A97" s="256" t="s">
        <v>81</v>
      </c>
      <c r="B97" s="257"/>
      <c r="C97" s="258"/>
      <c r="D97" s="259" t="s">
        <v>91</v>
      </c>
      <c r="E97" s="259"/>
      <c r="F97" s="259"/>
      <c r="G97" s="259"/>
      <c r="H97" s="259"/>
      <c r="I97" s="260"/>
      <c r="J97" s="259" t="s">
        <v>92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61">
        <f>'IO 401 - RETENČNÍ NÁDRŽ'!J30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263" t="s">
        <v>84</v>
      </c>
      <c r="AR97" s="257"/>
      <c r="AS97" s="264">
        <v>0</v>
      </c>
      <c r="AT97" s="265">
        <f>ROUND(SUM(AV97:AW97),2)</f>
        <v>0</v>
      </c>
      <c r="AU97" s="266">
        <f>'IO 401 - RETENČNÍ NÁDRŽ'!P121</f>
        <v>0</v>
      </c>
      <c r="AV97" s="265">
        <f>'IO 401 - RETENČNÍ NÁDRŽ'!J33</f>
        <v>0</v>
      </c>
      <c r="AW97" s="265">
        <f>'IO 401 - RETENČNÍ NÁDRŽ'!J34</f>
        <v>0</v>
      </c>
      <c r="AX97" s="265">
        <f>'IO 401 - RETENČNÍ NÁDRŽ'!J35</f>
        <v>0</v>
      </c>
      <c r="AY97" s="265">
        <f>'IO 401 - RETENČNÍ NÁDRŽ'!J36</f>
        <v>0</v>
      </c>
      <c r="AZ97" s="265">
        <f>'IO 401 - RETENČNÍ NÁDRŽ'!F33</f>
        <v>0</v>
      </c>
      <c r="BA97" s="265">
        <f>'IO 401 - RETENČNÍ NÁDRŽ'!F34</f>
        <v>0</v>
      </c>
      <c r="BB97" s="265">
        <f>'IO 401 - RETENČNÍ NÁDRŽ'!F35</f>
        <v>0</v>
      </c>
      <c r="BC97" s="265">
        <f>'IO 401 - RETENČNÍ NÁDRŽ'!F36</f>
        <v>0</v>
      </c>
      <c r="BD97" s="267">
        <f>'IO 401 - RETENČNÍ NÁDRŽ'!F37</f>
        <v>0</v>
      </c>
      <c r="BT97" s="269" t="s">
        <v>85</v>
      </c>
      <c r="BV97" s="269" t="s">
        <v>79</v>
      </c>
      <c r="BW97" s="269" t="s">
        <v>93</v>
      </c>
      <c r="BX97" s="269" t="s">
        <v>4</v>
      </c>
      <c r="CL97" s="269" t="s">
        <v>1</v>
      </c>
      <c r="CM97" s="269" t="s">
        <v>87</v>
      </c>
    </row>
    <row r="98" spans="1:91" s="268" customFormat="1" ht="26.4" customHeight="1" x14ac:dyDescent="0.2">
      <c r="A98" s="256" t="s">
        <v>81</v>
      </c>
      <c r="B98" s="257"/>
      <c r="C98" s="258"/>
      <c r="D98" s="259" t="s">
        <v>94</v>
      </c>
      <c r="E98" s="259"/>
      <c r="F98" s="259"/>
      <c r="G98" s="259"/>
      <c r="H98" s="259"/>
      <c r="I98" s="260"/>
      <c r="J98" s="259" t="s">
        <v>95</v>
      </c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61">
        <f>'IO 420 - AREÁLOVÉ ROZVODY...'!J30</f>
        <v>0</v>
      </c>
      <c r="AH98" s="262"/>
      <c r="AI98" s="262"/>
      <c r="AJ98" s="262"/>
      <c r="AK98" s="262"/>
      <c r="AL98" s="262"/>
      <c r="AM98" s="262"/>
      <c r="AN98" s="261">
        <f>SUM(AG98,AT98)</f>
        <v>0</v>
      </c>
      <c r="AO98" s="262"/>
      <c r="AP98" s="262"/>
      <c r="AQ98" s="263" t="s">
        <v>84</v>
      </c>
      <c r="AR98" s="257"/>
      <c r="AS98" s="270">
        <v>0</v>
      </c>
      <c r="AT98" s="271">
        <f>ROUND(SUM(AV98:AW98),2)</f>
        <v>0</v>
      </c>
      <c r="AU98" s="272">
        <f>'IO 420 - AREÁLOVÉ ROZVODY...'!P123</f>
        <v>0</v>
      </c>
      <c r="AV98" s="271">
        <f>'IO 420 - AREÁLOVÉ ROZVODY...'!J33</f>
        <v>0</v>
      </c>
      <c r="AW98" s="271">
        <f>'IO 420 - AREÁLOVÉ ROZVODY...'!J34</f>
        <v>0</v>
      </c>
      <c r="AX98" s="271">
        <f>'IO 420 - AREÁLOVÉ ROZVODY...'!J35</f>
        <v>0</v>
      </c>
      <c r="AY98" s="271">
        <f>'IO 420 - AREÁLOVÉ ROZVODY...'!J36</f>
        <v>0</v>
      </c>
      <c r="AZ98" s="271">
        <f>'IO 420 - AREÁLOVÉ ROZVODY...'!F33</f>
        <v>0</v>
      </c>
      <c r="BA98" s="271">
        <f>'IO 420 - AREÁLOVÉ ROZVODY...'!F34</f>
        <v>0</v>
      </c>
      <c r="BB98" s="271">
        <f>'IO 420 - AREÁLOVÉ ROZVODY...'!F35</f>
        <v>0</v>
      </c>
      <c r="BC98" s="271">
        <f>'IO 420 - AREÁLOVÉ ROZVODY...'!F36</f>
        <v>0</v>
      </c>
      <c r="BD98" s="273">
        <f>'IO 420 - AREÁLOVÉ ROZVODY...'!F37</f>
        <v>0</v>
      </c>
      <c r="BT98" s="269" t="s">
        <v>85</v>
      </c>
      <c r="BV98" s="269" t="s">
        <v>79</v>
      </c>
      <c r="BW98" s="269" t="s">
        <v>96</v>
      </c>
      <c r="BX98" s="269" t="s">
        <v>4</v>
      </c>
      <c r="CL98" s="269" t="s">
        <v>1</v>
      </c>
      <c r="CM98" s="269" t="s">
        <v>87</v>
      </c>
    </row>
    <row r="99" spans="1:91" s="33" customFormat="1" ht="30" customHeight="1" x14ac:dyDescent="0.2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33" customFormat="1" ht="6.9" customHeight="1" x14ac:dyDescent="0.2">
      <c r="A100" s="30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sheetProtection algorithmName="SHA-512" hashValue="nEDq2diQyOX/zD5YnX0gW4A1YbK5WWa7KG68NLed2KlRCk38pjmM1okZqlpt/5oKzUklkMxjEroT+73dI2cN0A==" saltValue="Y6opBqgz5r0MlqCW/lcf6Q==" spinCount="100000" sheet="1" objects="1" scenarios="1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D.1.4c - TPS Zdravotechnika'!C2" display="/" xr:uid="{00000000-0004-0000-0000-000000000000}"/>
    <hyperlink ref="A96" location="'IO 400 - AREÁLOVÉ ROZVODY...'!C2" display="/" xr:uid="{00000000-0004-0000-0000-000001000000}"/>
    <hyperlink ref="A97" location="'IO 401 - RETENČNÍ NÁDRŽ'!C2" display="/" xr:uid="{00000000-0004-0000-0000-000002000000}"/>
    <hyperlink ref="A98" location="'IO 420 - AREÁLOVÉ ROZVODY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90"/>
  <sheetViews>
    <sheetView showGridLines="0" topLeftCell="A107" zoomScale="115" zoomScaleNormal="115" workbookViewId="0">
      <selection activeCell="X145" sqref="X145"/>
    </sheetView>
  </sheetViews>
  <sheetFormatPr defaultRowHeight="10.199999999999999" x14ac:dyDescent="0.2"/>
  <cols>
    <col min="1" max="1" width="7.140625" style="17" customWidth="1"/>
    <col min="2" max="2" width="1.42578125" style="17" customWidth="1"/>
    <col min="3" max="3" width="3.5703125" style="17" customWidth="1"/>
    <col min="4" max="4" width="3.7109375" style="17" customWidth="1"/>
    <col min="5" max="5" width="14.7109375" style="17" customWidth="1"/>
    <col min="6" max="6" width="43.5703125" style="17" customWidth="1"/>
    <col min="7" max="7" width="6" style="17" customWidth="1"/>
    <col min="8" max="8" width="14.85546875" style="17" bestFit="1" customWidth="1"/>
    <col min="9" max="10" width="17.28515625" style="17" customWidth="1"/>
    <col min="11" max="11" width="17.28515625" style="17" hidden="1" customWidth="1"/>
    <col min="12" max="12" width="8" style="17" customWidth="1"/>
    <col min="13" max="13" width="9.28515625" style="17" hidden="1" customWidth="1"/>
    <col min="14" max="14" width="9.140625" style="17" hidden="1"/>
    <col min="15" max="20" width="12.140625" style="17" hidden="1" customWidth="1"/>
    <col min="21" max="21" width="14" style="17" hidden="1" customWidth="1"/>
    <col min="22" max="22" width="10.5703125" style="17" customWidth="1"/>
    <col min="23" max="23" width="14" style="17" customWidth="1"/>
    <col min="24" max="24" width="10.5703125" style="17" customWidth="1"/>
    <col min="25" max="25" width="12.85546875" style="17" customWidth="1"/>
    <col min="26" max="26" width="9.42578125" style="17" customWidth="1"/>
    <col min="27" max="27" width="12.85546875" style="17" customWidth="1"/>
    <col min="28" max="28" width="14" style="17" customWidth="1"/>
    <col min="29" max="29" width="9.42578125" style="17" customWidth="1"/>
    <col min="30" max="30" width="12.85546875" style="17" customWidth="1"/>
    <col min="31" max="31" width="14" style="17" customWidth="1"/>
    <col min="32" max="43" width="9.140625" style="17"/>
    <col min="44" max="65" width="9.140625" style="17" hidden="1"/>
    <col min="66" max="16384" width="9.140625" style="17"/>
  </cols>
  <sheetData>
    <row r="2" spans="1:56" ht="36.9" customHeight="1" x14ac:dyDescent="0.2">
      <c r="L2" s="18" t="s">
        <v>5</v>
      </c>
      <c r="M2" s="19"/>
      <c r="N2" s="19"/>
      <c r="O2" s="19"/>
      <c r="P2" s="19"/>
      <c r="Q2" s="19"/>
      <c r="R2" s="19"/>
      <c r="S2" s="19"/>
      <c r="T2" s="19"/>
      <c r="U2" s="19"/>
      <c r="V2" s="19"/>
      <c r="AT2" s="20" t="s">
        <v>86</v>
      </c>
      <c r="AZ2" s="21" t="s">
        <v>97</v>
      </c>
      <c r="BA2" s="21" t="s">
        <v>98</v>
      </c>
      <c r="BB2" s="21" t="s">
        <v>1</v>
      </c>
      <c r="BC2" s="21" t="s">
        <v>99</v>
      </c>
      <c r="BD2" s="21" t="s">
        <v>87</v>
      </c>
    </row>
    <row r="3" spans="1:56" ht="6.9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4"/>
      <c r="AT3" s="20" t="s">
        <v>87</v>
      </c>
      <c r="AZ3" s="21" t="s">
        <v>100</v>
      </c>
      <c r="BA3" s="21" t="s">
        <v>101</v>
      </c>
      <c r="BB3" s="21" t="s">
        <v>1</v>
      </c>
      <c r="BC3" s="21" t="s">
        <v>102</v>
      </c>
      <c r="BD3" s="21" t="s">
        <v>87</v>
      </c>
    </row>
    <row r="4" spans="1:56" ht="24.9" customHeight="1" x14ac:dyDescent="0.2">
      <c r="B4" s="24"/>
      <c r="D4" s="25" t="s">
        <v>103</v>
      </c>
      <c r="L4" s="24"/>
      <c r="M4" s="26" t="s">
        <v>10</v>
      </c>
      <c r="AT4" s="20" t="s">
        <v>3</v>
      </c>
      <c r="AZ4" s="21" t="s">
        <v>104</v>
      </c>
      <c r="BA4" s="21" t="s">
        <v>105</v>
      </c>
      <c r="BB4" s="21" t="s">
        <v>1</v>
      </c>
      <c r="BC4" s="21" t="s">
        <v>106</v>
      </c>
      <c r="BD4" s="21" t="s">
        <v>87</v>
      </c>
    </row>
    <row r="5" spans="1:56" ht="6.9" customHeight="1" x14ac:dyDescent="0.2">
      <c r="B5" s="24"/>
      <c r="L5" s="24"/>
      <c r="AZ5" s="21" t="s">
        <v>107</v>
      </c>
      <c r="BA5" s="21" t="s">
        <v>108</v>
      </c>
      <c r="BB5" s="21" t="s">
        <v>1</v>
      </c>
      <c r="BC5" s="21" t="s">
        <v>109</v>
      </c>
      <c r="BD5" s="21" t="s">
        <v>87</v>
      </c>
    </row>
    <row r="6" spans="1:56" ht="12" customHeight="1" x14ac:dyDescent="0.2">
      <c r="B6" s="24"/>
      <c r="D6" s="27" t="s">
        <v>16</v>
      </c>
      <c r="L6" s="24"/>
      <c r="AZ6" s="21" t="s">
        <v>110</v>
      </c>
      <c r="BA6" s="21" t="s">
        <v>111</v>
      </c>
      <c r="BB6" s="21" t="s">
        <v>1</v>
      </c>
      <c r="BC6" s="21" t="s">
        <v>112</v>
      </c>
      <c r="BD6" s="21" t="s">
        <v>87</v>
      </c>
    </row>
    <row r="7" spans="1:56" ht="14.4" customHeight="1" x14ac:dyDescent="0.2">
      <c r="B7" s="24"/>
      <c r="E7" s="28" t="str">
        <f>'Rekapitulace stavby'!K6</f>
        <v>STAVBA 25 METROVÉHO BAZÉNU MPS LUŽÁNKY</v>
      </c>
      <c r="F7" s="29"/>
      <c r="G7" s="29"/>
      <c r="H7" s="29"/>
      <c r="L7" s="24"/>
      <c r="AZ7" s="21" t="s">
        <v>113</v>
      </c>
      <c r="BA7" s="21" t="s">
        <v>114</v>
      </c>
      <c r="BB7" s="21" t="s">
        <v>1</v>
      </c>
      <c r="BC7" s="21" t="s">
        <v>115</v>
      </c>
      <c r="BD7" s="21" t="s">
        <v>87</v>
      </c>
    </row>
    <row r="8" spans="1:56" s="33" customFormat="1" ht="12" customHeight="1" x14ac:dyDescent="0.2">
      <c r="A8" s="30"/>
      <c r="B8" s="31"/>
      <c r="C8" s="30"/>
      <c r="D8" s="27" t="s">
        <v>116</v>
      </c>
      <c r="E8" s="30"/>
      <c r="F8" s="30"/>
      <c r="G8" s="30"/>
      <c r="H8" s="30"/>
      <c r="I8" s="30"/>
      <c r="J8" s="30"/>
      <c r="K8" s="30"/>
      <c r="L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33" customFormat="1" ht="14.4" customHeight="1" x14ac:dyDescent="0.2">
      <c r="A9" s="30"/>
      <c r="B9" s="31"/>
      <c r="C9" s="30"/>
      <c r="D9" s="30"/>
      <c r="E9" s="34" t="s">
        <v>117</v>
      </c>
      <c r="F9" s="35"/>
      <c r="G9" s="35"/>
      <c r="H9" s="35"/>
      <c r="I9" s="30"/>
      <c r="J9" s="30"/>
      <c r="K9" s="30"/>
      <c r="L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33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33" customFormat="1" ht="12" customHeight="1" x14ac:dyDescent="0.2">
      <c r="A11" s="30"/>
      <c r="B11" s="31"/>
      <c r="C11" s="30"/>
      <c r="D11" s="27" t="s">
        <v>18</v>
      </c>
      <c r="E11" s="30"/>
      <c r="F11" s="36" t="s">
        <v>1</v>
      </c>
      <c r="G11" s="30"/>
      <c r="H11" s="30"/>
      <c r="I11" s="27" t="s">
        <v>19</v>
      </c>
      <c r="J11" s="36" t="s">
        <v>1</v>
      </c>
      <c r="K11" s="30"/>
      <c r="L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33" customFormat="1" ht="12" customHeight="1" x14ac:dyDescent="0.2">
      <c r="A12" s="30"/>
      <c r="B12" s="31"/>
      <c r="C12" s="30"/>
      <c r="D12" s="27" t="s">
        <v>20</v>
      </c>
      <c r="E12" s="30"/>
      <c r="F12" s="36" t="s">
        <v>21</v>
      </c>
      <c r="G12" s="30"/>
      <c r="H12" s="30"/>
      <c r="I12" s="27" t="s">
        <v>22</v>
      </c>
      <c r="J12" s="37" t="str">
        <f>'Rekapitulace stavby'!AN8</f>
        <v>30. 6. 2020</v>
      </c>
      <c r="K12" s="30"/>
      <c r="L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33" customFormat="1" ht="10.8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33" customFormat="1" ht="12" customHeight="1" x14ac:dyDescent="0.2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36" t="s">
        <v>1</v>
      </c>
      <c r="K14" s="30"/>
      <c r="L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33" customFormat="1" ht="18" customHeight="1" x14ac:dyDescent="0.2">
      <c r="A15" s="30"/>
      <c r="B15" s="31"/>
      <c r="C15" s="30"/>
      <c r="D15" s="30"/>
      <c r="E15" s="36" t="s">
        <v>26</v>
      </c>
      <c r="F15" s="30"/>
      <c r="G15" s="30"/>
      <c r="H15" s="30"/>
      <c r="I15" s="27" t="s">
        <v>27</v>
      </c>
      <c r="J15" s="36" t="s">
        <v>1</v>
      </c>
      <c r="K15" s="30"/>
      <c r="L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33" customFormat="1" ht="6.9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3" customFormat="1" ht="12" customHeight="1" x14ac:dyDescent="0.2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25</v>
      </c>
      <c r="J17" s="14" t="str">
        <f>'Rekapitulace stavby'!AN13</f>
        <v>Vyplň údaj</v>
      </c>
      <c r="K17" s="30"/>
      <c r="L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3" customFormat="1" ht="18" customHeight="1" x14ac:dyDescent="0.2">
      <c r="A18" s="30"/>
      <c r="B18" s="31"/>
      <c r="C18" s="30"/>
      <c r="D18" s="30"/>
      <c r="E18" s="16" t="str">
        <f>'Rekapitulace stavby'!E14</f>
        <v>Vyplň údaj</v>
      </c>
      <c r="F18" s="178"/>
      <c r="G18" s="178"/>
      <c r="H18" s="178"/>
      <c r="I18" s="27" t="s">
        <v>27</v>
      </c>
      <c r="J18" s="14" t="str">
        <f>'Rekapitulace stavby'!AN14</f>
        <v>Vyplň údaj</v>
      </c>
      <c r="K18" s="30"/>
      <c r="L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3" customFormat="1" ht="6.9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3" customFormat="1" ht="12" customHeight="1" x14ac:dyDescent="0.2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25</v>
      </c>
      <c r="J20" s="36" t="s">
        <v>1</v>
      </c>
      <c r="K20" s="30"/>
      <c r="L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3" customFormat="1" ht="18" customHeight="1" x14ac:dyDescent="0.2">
      <c r="A21" s="30"/>
      <c r="B21" s="31"/>
      <c r="C21" s="30"/>
      <c r="D21" s="30"/>
      <c r="E21" s="36" t="s">
        <v>118</v>
      </c>
      <c r="F21" s="30"/>
      <c r="G21" s="30"/>
      <c r="H21" s="30"/>
      <c r="I21" s="27" t="s">
        <v>27</v>
      </c>
      <c r="J21" s="36" t="s">
        <v>1</v>
      </c>
      <c r="K21" s="30"/>
      <c r="L21" s="3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3" customFormat="1" ht="6.9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3" customFormat="1" ht="12" customHeight="1" x14ac:dyDescent="0.2">
      <c r="A23" s="30"/>
      <c r="B23" s="31"/>
      <c r="C23" s="30"/>
      <c r="D23" s="27" t="s">
        <v>33</v>
      </c>
      <c r="E23" s="30"/>
      <c r="F23" s="30"/>
      <c r="G23" s="30"/>
      <c r="H23" s="30"/>
      <c r="I23" s="27" t="s">
        <v>25</v>
      </c>
      <c r="J23" s="36" t="s">
        <v>1</v>
      </c>
      <c r="K23" s="30"/>
      <c r="L23" s="3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3" customFormat="1" ht="18" customHeight="1" x14ac:dyDescent="0.2">
      <c r="A24" s="30"/>
      <c r="B24" s="31"/>
      <c r="C24" s="30"/>
      <c r="D24" s="30"/>
      <c r="E24" s="36" t="s">
        <v>34</v>
      </c>
      <c r="F24" s="30"/>
      <c r="G24" s="30"/>
      <c r="H24" s="30"/>
      <c r="I24" s="27" t="s">
        <v>27</v>
      </c>
      <c r="J24" s="36" t="s">
        <v>1</v>
      </c>
      <c r="K24" s="30"/>
      <c r="L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3" customFormat="1" ht="6.9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3" customFormat="1" ht="12" customHeight="1" x14ac:dyDescent="0.2">
      <c r="A26" s="30"/>
      <c r="B26" s="31"/>
      <c r="C26" s="30"/>
      <c r="D26" s="27" t="s">
        <v>35</v>
      </c>
      <c r="E26" s="30"/>
      <c r="F26" s="30"/>
      <c r="G26" s="30"/>
      <c r="H26" s="30"/>
      <c r="I26" s="30"/>
      <c r="J26" s="30"/>
      <c r="K26" s="30"/>
      <c r="L26" s="3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43" customFormat="1" ht="24" customHeight="1" x14ac:dyDescent="0.2">
      <c r="A27" s="39"/>
      <c r="B27" s="40"/>
      <c r="C27" s="39"/>
      <c r="D27" s="39"/>
      <c r="E27" s="41" t="s">
        <v>119</v>
      </c>
      <c r="F27" s="41"/>
      <c r="G27" s="41"/>
      <c r="H27" s="41"/>
      <c r="I27" s="39"/>
      <c r="J27" s="39"/>
      <c r="K27" s="39"/>
      <c r="L27" s="4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s="33" customFormat="1" ht="6.9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3" customFormat="1" ht="6.9" customHeight="1" x14ac:dyDescent="0.2">
      <c r="A29" s="30"/>
      <c r="B29" s="31"/>
      <c r="C29" s="30"/>
      <c r="D29" s="44"/>
      <c r="E29" s="44"/>
      <c r="F29" s="44"/>
      <c r="G29" s="44"/>
      <c r="H29" s="44"/>
      <c r="I29" s="44"/>
      <c r="J29" s="44"/>
      <c r="K29" s="44"/>
      <c r="L29" s="3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3" customFormat="1" ht="25.35" customHeight="1" x14ac:dyDescent="0.2">
      <c r="A30" s="30"/>
      <c r="B30" s="31"/>
      <c r="C30" s="30"/>
      <c r="D30" s="45" t="s">
        <v>37</v>
      </c>
      <c r="E30" s="30"/>
      <c r="F30" s="30"/>
      <c r="G30" s="30"/>
      <c r="H30" s="30"/>
      <c r="I30" s="30"/>
      <c r="J30" s="46">
        <f>ROUND(J132, 2)</f>
        <v>0</v>
      </c>
      <c r="K30" s="30"/>
      <c r="L30" s="3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3" customFormat="1" ht="6.9" customHeight="1" x14ac:dyDescent="0.2">
      <c r="A31" s="30"/>
      <c r="B31" s="31"/>
      <c r="C31" s="30"/>
      <c r="D31" s="44"/>
      <c r="E31" s="44"/>
      <c r="F31" s="44"/>
      <c r="G31" s="44"/>
      <c r="H31" s="44"/>
      <c r="I31" s="44"/>
      <c r="J31" s="44"/>
      <c r="K31" s="44"/>
      <c r="L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3" customFormat="1" ht="14.4" customHeight="1" x14ac:dyDescent="0.2">
      <c r="A32" s="30"/>
      <c r="B32" s="31"/>
      <c r="C32" s="30"/>
      <c r="D32" s="30"/>
      <c r="E32" s="30"/>
      <c r="F32" s="47" t="s">
        <v>39</v>
      </c>
      <c r="G32" s="30"/>
      <c r="H32" s="30"/>
      <c r="I32" s="47" t="s">
        <v>38</v>
      </c>
      <c r="J32" s="47" t="s">
        <v>40</v>
      </c>
      <c r="K32" s="30"/>
      <c r="L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3" customFormat="1" ht="14.4" customHeight="1" x14ac:dyDescent="0.2">
      <c r="A33" s="30"/>
      <c r="B33" s="31"/>
      <c r="C33" s="30"/>
      <c r="D33" s="48" t="s">
        <v>41</v>
      </c>
      <c r="E33" s="27" t="s">
        <v>42</v>
      </c>
      <c r="F33" s="49">
        <f>ROUND((SUM(BE132:BE589)),  2)</f>
        <v>0</v>
      </c>
      <c r="G33" s="30"/>
      <c r="H33" s="30"/>
      <c r="I33" s="50">
        <v>0.21</v>
      </c>
      <c r="J33" s="49">
        <f>ROUND(((SUM(BE132:BE589))*I33),  2)</f>
        <v>0</v>
      </c>
      <c r="K33" s="30"/>
      <c r="L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3" customFormat="1" ht="14.4" customHeight="1" x14ac:dyDescent="0.2">
      <c r="A34" s="30"/>
      <c r="B34" s="31"/>
      <c r="C34" s="30"/>
      <c r="D34" s="30"/>
      <c r="E34" s="27" t="s">
        <v>43</v>
      </c>
      <c r="F34" s="49">
        <f>ROUND((SUM(BF132:BF589)),  2)</f>
        <v>0</v>
      </c>
      <c r="G34" s="30"/>
      <c r="H34" s="30"/>
      <c r="I34" s="50">
        <v>0.15</v>
      </c>
      <c r="J34" s="49">
        <f>ROUND(((SUM(BF132:BF589))*I34),  2)</f>
        <v>0</v>
      </c>
      <c r="K34" s="30"/>
      <c r="L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3" customFormat="1" ht="14.4" hidden="1" customHeight="1" x14ac:dyDescent="0.2">
      <c r="A35" s="30"/>
      <c r="B35" s="31"/>
      <c r="C35" s="30"/>
      <c r="D35" s="30"/>
      <c r="E35" s="27" t="s">
        <v>44</v>
      </c>
      <c r="F35" s="49">
        <f>ROUND((SUM(BG132:BG589)),  2)</f>
        <v>0</v>
      </c>
      <c r="G35" s="30"/>
      <c r="H35" s="30"/>
      <c r="I35" s="50">
        <v>0.21</v>
      </c>
      <c r="J35" s="49">
        <f>0</f>
        <v>0</v>
      </c>
      <c r="K35" s="30"/>
      <c r="L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3" customFormat="1" ht="14.4" hidden="1" customHeight="1" x14ac:dyDescent="0.2">
      <c r="A36" s="30"/>
      <c r="B36" s="31"/>
      <c r="C36" s="30"/>
      <c r="D36" s="30"/>
      <c r="E36" s="27" t="s">
        <v>45</v>
      </c>
      <c r="F36" s="49">
        <f>ROUND((SUM(BH132:BH589)),  2)</f>
        <v>0</v>
      </c>
      <c r="G36" s="30"/>
      <c r="H36" s="30"/>
      <c r="I36" s="50">
        <v>0.15</v>
      </c>
      <c r="J36" s="49">
        <f>0</f>
        <v>0</v>
      </c>
      <c r="K36" s="30"/>
      <c r="L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3" customFormat="1" ht="14.4" hidden="1" customHeight="1" x14ac:dyDescent="0.2">
      <c r="A37" s="30"/>
      <c r="B37" s="31"/>
      <c r="C37" s="30"/>
      <c r="D37" s="30"/>
      <c r="E37" s="27" t="s">
        <v>46</v>
      </c>
      <c r="F37" s="49">
        <f>ROUND((SUM(BI132:BI589)),  2)</f>
        <v>0</v>
      </c>
      <c r="G37" s="30"/>
      <c r="H37" s="30"/>
      <c r="I37" s="50">
        <v>0</v>
      </c>
      <c r="J37" s="49">
        <f>0</f>
        <v>0</v>
      </c>
      <c r="K37" s="30"/>
      <c r="L37" s="3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3" customFormat="1" ht="6.9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3" customFormat="1" ht="25.35" customHeight="1" x14ac:dyDescent="0.2">
      <c r="A39" s="30"/>
      <c r="B39" s="31"/>
      <c r="C39" s="51"/>
      <c r="D39" s="52" t="s">
        <v>47</v>
      </c>
      <c r="E39" s="53"/>
      <c r="F39" s="53"/>
      <c r="G39" s="54" t="s">
        <v>48</v>
      </c>
      <c r="H39" s="55" t="s">
        <v>49</v>
      </c>
      <c r="I39" s="53"/>
      <c r="J39" s="56">
        <f>SUM(J30:J37)</f>
        <v>0</v>
      </c>
      <c r="K39" s="57"/>
      <c r="L39" s="3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3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" customHeight="1" x14ac:dyDescent="0.2">
      <c r="B41" s="24"/>
      <c r="L41" s="24"/>
    </row>
    <row r="42" spans="1:31" ht="14.4" customHeight="1" x14ac:dyDescent="0.2">
      <c r="B42" s="24"/>
      <c r="L42" s="24"/>
    </row>
    <row r="43" spans="1:31" ht="14.4" customHeight="1" x14ac:dyDescent="0.2">
      <c r="B43" s="24"/>
      <c r="L43" s="24"/>
    </row>
    <row r="44" spans="1:31" ht="14.4" customHeight="1" x14ac:dyDescent="0.2">
      <c r="B44" s="24"/>
      <c r="L44" s="24"/>
    </row>
    <row r="45" spans="1:31" ht="14.4" customHeight="1" x14ac:dyDescent="0.2">
      <c r="B45" s="24"/>
      <c r="L45" s="24"/>
    </row>
    <row r="46" spans="1:31" ht="14.4" customHeight="1" x14ac:dyDescent="0.2">
      <c r="B46" s="24"/>
      <c r="L46" s="24"/>
    </row>
    <row r="47" spans="1:31" ht="14.4" customHeight="1" x14ac:dyDescent="0.2">
      <c r="B47" s="24"/>
      <c r="L47" s="24"/>
    </row>
    <row r="48" spans="1:31" ht="14.4" customHeight="1" x14ac:dyDescent="0.2">
      <c r="B48" s="24"/>
      <c r="L48" s="24"/>
    </row>
    <row r="49" spans="1:31" ht="14.4" customHeight="1" x14ac:dyDescent="0.2">
      <c r="B49" s="24"/>
      <c r="L49" s="24"/>
    </row>
    <row r="50" spans="1:31" s="33" customFormat="1" ht="14.4" customHeight="1" x14ac:dyDescent="0.2">
      <c r="B50" s="32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32"/>
    </row>
    <row r="51" spans="1:31" x14ac:dyDescent="0.2">
      <c r="B51" s="24"/>
      <c r="L51" s="24"/>
    </row>
    <row r="52" spans="1:31" x14ac:dyDescent="0.2">
      <c r="B52" s="24"/>
      <c r="L52" s="24"/>
    </row>
    <row r="53" spans="1:31" x14ac:dyDescent="0.2">
      <c r="B53" s="24"/>
      <c r="L53" s="24"/>
    </row>
    <row r="54" spans="1:31" x14ac:dyDescent="0.2">
      <c r="B54" s="24"/>
      <c r="L54" s="24"/>
    </row>
    <row r="55" spans="1:31" x14ac:dyDescent="0.2">
      <c r="B55" s="24"/>
      <c r="L55" s="24"/>
    </row>
    <row r="56" spans="1:31" x14ac:dyDescent="0.2">
      <c r="B56" s="24"/>
      <c r="L56" s="24"/>
    </row>
    <row r="57" spans="1:31" x14ac:dyDescent="0.2">
      <c r="B57" s="24"/>
      <c r="L57" s="24"/>
    </row>
    <row r="58" spans="1:31" x14ac:dyDescent="0.2">
      <c r="B58" s="24"/>
      <c r="L58" s="24"/>
    </row>
    <row r="59" spans="1:31" x14ac:dyDescent="0.2">
      <c r="B59" s="24"/>
      <c r="L59" s="24"/>
    </row>
    <row r="60" spans="1:31" x14ac:dyDescent="0.2">
      <c r="B60" s="24"/>
      <c r="L60" s="24"/>
    </row>
    <row r="61" spans="1:31" s="33" customFormat="1" ht="13.2" x14ac:dyDescent="0.2">
      <c r="A61" s="30"/>
      <c r="B61" s="31"/>
      <c r="C61" s="30"/>
      <c r="D61" s="60" t="s">
        <v>52</v>
      </c>
      <c r="E61" s="61"/>
      <c r="F61" s="62" t="s">
        <v>53</v>
      </c>
      <c r="G61" s="60" t="s">
        <v>52</v>
      </c>
      <c r="H61" s="61"/>
      <c r="I61" s="61"/>
      <c r="J61" s="63" t="s">
        <v>53</v>
      </c>
      <c r="K61" s="61"/>
      <c r="L61" s="32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4"/>
      <c r="L62" s="24"/>
    </row>
    <row r="63" spans="1:31" x14ac:dyDescent="0.2">
      <c r="B63" s="24"/>
      <c r="L63" s="24"/>
    </row>
    <row r="64" spans="1:31" x14ac:dyDescent="0.2">
      <c r="B64" s="24"/>
      <c r="L64" s="24"/>
    </row>
    <row r="65" spans="1:31" s="33" customFormat="1" ht="13.2" x14ac:dyDescent="0.2">
      <c r="A65" s="30"/>
      <c r="B65" s="31"/>
      <c r="C65" s="30"/>
      <c r="D65" s="58" t="s">
        <v>54</v>
      </c>
      <c r="E65" s="64"/>
      <c r="F65" s="64"/>
      <c r="G65" s="58" t="s">
        <v>55</v>
      </c>
      <c r="H65" s="64"/>
      <c r="I65" s="64"/>
      <c r="J65" s="64"/>
      <c r="K65" s="64"/>
      <c r="L65" s="32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4"/>
      <c r="L66" s="24"/>
    </row>
    <row r="67" spans="1:31" x14ac:dyDescent="0.2">
      <c r="B67" s="24"/>
      <c r="L67" s="24"/>
    </row>
    <row r="68" spans="1:31" x14ac:dyDescent="0.2">
      <c r="B68" s="24"/>
      <c r="L68" s="24"/>
    </row>
    <row r="69" spans="1:31" x14ac:dyDescent="0.2">
      <c r="B69" s="24"/>
      <c r="L69" s="24"/>
    </row>
    <row r="70" spans="1:31" x14ac:dyDescent="0.2">
      <c r="B70" s="24"/>
      <c r="L70" s="24"/>
    </row>
    <row r="71" spans="1:31" x14ac:dyDescent="0.2">
      <c r="B71" s="24"/>
      <c r="L71" s="24"/>
    </row>
    <row r="72" spans="1:31" x14ac:dyDescent="0.2">
      <c r="B72" s="24"/>
      <c r="L72" s="24"/>
    </row>
    <row r="73" spans="1:31" x14ac:dyDescent="0.2">
      <c r="B73" s="24"/>
      <c r="L73" s="24"/>
    </row>
    <row r="74" spans="1:31" x14ac:dyDescent="0.2">
      <c r="B74" s="24"/>
      <c r="L74" s="24"/>
    </row>
    <row r="75" spans="1:31" x14ac:dyDescent="0.2">
      <c r="B75" s="24"/>
      <c r="L75" s="24"/>
    </row>
    <row r="76" spans="1:31" s="33" customFormat="1" ht="13.2" x14ac:dyDescent="0.2">
      <c r="A76" s="30"/>
      <c r="B76" s="31"/>
      <c r="C76" s="30"/>
      <c r="D76" s="60" t="s">
        <v>52</v>
      </c>
      <c r="E76" s="61"/>
      <c r="F76" s="62" t="s">
        <v>53</v>
      </c>
      <c r="G76" s="60" t="s">
        <v>52</v>
      </c>
      <c r="H76" s="61"/>
      <c r="I76" s="61"/>
      <c r="J76" s="63" t="s">
        <v>53</v>
      </c>
      <c r="K76" s="61"/>
      <c r="L76" s="3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3" customFormat="1" ht="14.4" customHeight="1" x14ac:dyDescent="0.2">
      <c r="A77" s="30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3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3" customFormat="1" ht="6.9" customHeight="1" x14ac:dyDescent="0.2">
      <c r="A81" s="30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32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3" customFormat="1" ht="24.9" customHeight="1" x14ac:dyDescent="0.2">
      <c r="A82" s="30"/>
      <c r="B82" s="31"/>
      <c r="C82" s="25" t="s">
        <v>120</v>
      </c>
      <c r="D82" s="30"/>
      <c r="E82" s="30"/>
      <c r="F82" s="30"/>
      <c r="G82" s="30"/>
      <c r="H82" s="30"/>
      <c r="I82" s="30"/>
      <c r="J82" s="30"/>
      <c r="K82" s="30"/>
      <c r="L82" s="32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3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2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3" customFormat="1" ht="12" customHeight="1" x14ac:dyDescent="0.2">
      <c r="A84" s="30"/>
      <c r="B84" s="31"/>
      <c r="C84" s="27" t="s">
        <v>16</v>
      </c>
      <c r="D84" s="30"/>
      <c r="E84" s="30"/>
      <c r="F84" s="30"/>
      <c r="G84" s="30"/>
      <c r="H84" s="30"/>
      <c r="I84" s="30"/>
      <c r="J84" s="30"/>
      <c r="K84" s="30"/>
      <c r="L84" s="32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3" customFormat="1" ht="14.4" customHeight="1" x14ac:dyDescent="0.2">
      <c r="A85" s="30"/>
      <c r="B85" s="31"/>
      <c r="C85" s="30"/>
      <c r="D85" s="30"/>
      <c r="E85" s="28" t="str">
        <f>E7</f>
        <v>STAVBA 25 METROVÉHO BAZÉNU MPS LUŽÁNKY</v>
      </c>
      <c r="F85" s="29"/>
      <c r="G85" s="29"/>
      <c r="H85" s="29"/>
      <c r="I85" s="30"/>
      <c r="J85" s="30"/>
      <c r="K85" s="30"/>
      <c r="L85" s="32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3" customFormat="1" ht="12" customHeight="1" x14ac:dyDescent="0.2">
      <c r="A86" s="30"/>
      <c r="B86" s="31"/>
      <c r="C86" s="27" t="s">
        <v>116</v>
      </c>
      <c r="D86" s="30"/>
      <c r="E86" s="30"/>
      <c r="F86" s="30"/>
      <c r="G86" s="30"/>
      <c r="H86" s="30"/>
      <c r="I86" s="30"/>
      <c r="J86" s="30"/>
      <c r="K86" s="30"/>
      <c r="L86" s="32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3" customFormat="1" ht="14.4" customHeight="1" x14ac:dyDescent="0.2">
      <c r="A87" s="30"/>
      <c r="B87" s="31"/>
      <c r="C87" s="30"/>
      <c r="D87" s="30"/>
      <c r="E87" s="34" t="str">
        <f>E9</f>
        <v>D.1.4c - TPS Zdravotechnika</v>
      </c>
      <c r="F87" s="35"/>
      <c r="G87" s="35"/>
      <c r="H87" s="35"/>
      <c r="I87" s="30"/>
      <c r="J87" s="30"/>
      <c r="K87" s="30"/>
      <c r="L87" s="32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3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2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3" customFormat="1" ht="12" customHeight="1" x14ac:dyDescent="0.2">
      <c r="A89" s="30"/>
      <c r="B89" s="31"/>
      <c r="C89" s="27" t="s">
        <v>20</v>
      </c>
      <c r="D89" s="30"/>
      <c r="E89" s="30"/>
      <c r="F89" s="36" t="str">
        <f>F12</f>
        <v>Brno-Královo Pole, MPS Lužánky, ul. Sportovní 4</v>
      </c>
      <c r="G89" s="30"/>
      <c r="H89" s="30"/>
      <c r="I89" s="27" t="s">
        <v>22</v>
      </c>
      <c r="J89" s="37" t="str">
        <f>IF(J12="","",J12)</f>
        <v>30. 6. 2020</v>
      </c>
      <c r="K89" s="30"/>
      <c r="L89" s="32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3" customFormat="1" ht="6.9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32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3" customFormat="1" ht="15.6" customHeight="1" x14ac:dyDescent="0.2">
      <c r="A91" s="30"/>
      <c r="B91" s="31"/>
      <c r="C91" s="27" t="s">
        <v>24</v>
      </c>
      <c r="D91" s="30"/>
      <c r="E91" s="30"/>
      <c r="F91" s="36" t="str">
        <f>E15</f>
        <v>Statutární město Brno, Dominikánské nám. 1, Brno</v>
      </c>
      <c r="G91" s="30"/>
      <c r="H91" s="30"/>
      <c r="I91" s="27" t="s">
        <v>30</v>
      </c>
      <c r="J91" s="69" t="str">
        <f>E21</f>
        <v>Ing. P. Kučera</v>
      </c>
      <c r="K91" s="30"/>
      <c r="L91" s="32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3" customFormat="1" ht="26.4" customHeight="1" x14ac:dyDescent="0.2">
      <c r="A92" s="30"/>
      <c r="B92" s="31"/>
      <c r="C92" s="27" t="s">
        <v>28</v>
      </c>
      <c r="D92" s="30"/>
      <c r="E92" s="30"/>
      <c r="F92" s="36" t="str">
        <f>IF(E18="","",E18)</f>
        <v>Vyplň údaj</v>
      </c>
      <c r="G92" s="30"/>
      <c r="H92" s="30"/>
      <c r="I92" s="27" t="s">
        <v>33</v>
      </c>
      <c r="J92" s="69" t="str">
        <f>E24</f>
        <v>Ing. V. Potěšilová</v>
      </c>
      <c r="K92" s="30"/>
      <c r="L92" s="32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3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2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3" customFormat="1" ht="29.25" customHeight="1" x14ac:dyDescent="0.2">
      <c r="A94" s="30"/>
      <c r="B94" s="31"/>
      <c r="C94" s="70" t="s">
        <v>121</v>
      </c>
      <c r="D94" s="51"/>
      <c r="E94" s="51"/>
      <c r="F94" s="51"/>
      <c r="G94" s="51"/>
      <c r="H94" s="51"/>
      <c r="I94" s="51"/>
      <c r="J94" s="71" t="s">
        <v>122</v>
      </c>
      <c r="K94" s="51"/>
      <c r="L94" s="32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3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32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3" customFormat="1" ht="22.8" customHeight="1" x14ac:dyDescent="0.2">
      <c r="A96" s="30"/>
      <c r="B96" s="31"/>
      <c r="C96" s="72" t="s">
        <v>123</v>
      </c>
      <c r="D96" s="30"/>
      <c r="E96" s="30"/>
      <c r="F96" s="30"/>
      <c r="G96" s="30"/>
      <c r="H96" s="30"/>
      <c r="I96" s="30"/>
      <c r="J96" s="46">
        <f>J132</f>
        <v>0</v>
      </c>
      <c r="K96" s="30"/>
      <c r="L96" s="32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20" t="s">
        <v>124</v>
      </c>
    </row>
    <row r="97" spans="2:12" s="73" customFormat="1" ht="24.9" customHeight="1" x14ac:dyDescent="0.2">
      <c r="B97" s="74"/>
      <c r="D97" s="75" t="s">
        <v>125</v>
      </c>
      <c r="E97" s="76"/>
      <c r="F97" s="76"/>
      <c r="G97" s="76"/>
      <c r="H97" s="76"/>
      <c r="I97" s="76"/>
      <c r="J97" s="77">
        <f>J133</f>
        <v>0</v>
      </c>
      <c r="L97" s="74"/>
    </row>
    <row r="98" spans="2:12" s="78" customFormat="1" ht="19.95" customHeight="1" x14ac:dyDescent="0.2">
      <c r="B98" s="79"/>
      <c r="D98" s="80" t="s">
        <v>126</v>
      </c>
      <c r="E98" s="81"/>
      <c r="F98" s="81"/>
      <c r="G98" s="81"/>
      <c r="H98" s="81"/>
      <c r="I98" s="81"/>
      <c r="J98" s="82">
        <f>J134</f>
        <v>0</v>
      </c>
      <c r="L98" s="79"/>
    </row>
    <row r="99" spans="2:12" s="78" customFormat="1" ht="19.95" customHeight="1" x14ac:dyDescent="0.2">
      <c r="B99" s="79"/>
      <c r="D99" s="80" t="s">
        <v>127</v>
      </c>
      <c r="E99" s="81"/>
      <c r="F99" s="81"/>
      <c r="G99" s="81"/>
      <c r="H99" s="81"/>
      <c r="I99" s="81"/>
      <c r="J99" s="82">
        <f>J152</f>
        <v>0</v>
      </c>
      <c r="L99" s="79"/>
    </row>
    <row r="100" spans="2:12" s="78" customFormat="1" ht="19.95" customHeight="1" x14ac:dyDescent="0.2">
      <c r="B100" s="79"/>
      <c r="D100" s="80" t="s">
        <v>128</v>
      </c>
      <c r="E100" s="81"/>
      <c r="F100" s="81"/>
      <c r="G100" s="81"/>
      <c r="H100" s="81"/>
      <c r="I100" s="81"/>
      <c r="J100" s="82">
        <f>J161</f>
        <v>0</v>
      </c>
      <c r="L100" s="79"/>
    </row>
    <row r="101" spans="2:12" s="78" customFormat="1" ht="19.95" customHeight="1" x14ac:dyDescent="0.2">
      <c r="B101" s="79"/>
      <c r="D101" s="80" t="s">
        <v>129</v>
      </c>
      <c r="E101" s="81"/>
      <c r="F101" s="81"/>
      <c r="G101" s="81"/>
      <c r="H101" s="81"/>
      <c r="I101" s="81"/>
      <c r="J101" s="82">
        <f>J255</f>
        <v>0</v>
      </c>
      <c r="L101" s="79"/>
    </row>
    <row r="102" spans="2:12" s="78" customFormat="1" ht="14.85" customHeight="1" x14ac:dyDescent="0.2">
      <c r="B102" s="79"/>
      <c r="D102" s="80" t="s">
        <v>130</v>
      </c>
      <c r="E102" s="81"/>
      <c r="F102" s="81"/>
      <c r="G102" s="81"/>
      <c r="H102" s="81"/>
      <c r="I102" s="81"/>
      <c r="J102" s="82">
        <f>J285</f>
        <v>0</v>
      </c>
      <c r="L102" s="79"/>
    </row>
    <row r="103" spans="2:12" s="73" customFormat="1" ht="24.9" customHeight="1" x14ac:dyDescent="0.2">
      <c r="B103" s="74"/>
      <c r="D103" s="75" t="s">
        <v>131</v>
      </c>
      <c r="E103" s="76"/>
      <c r="F103" s="76"/>
      <c r="G103" s="76"/>
      <c r="H103" s="76"/>
      <c r="I103" s="76"/>
      <c r="J103" s="77">
        <f>J287</f>
        <v>0</v>
      </c>
      <c r="L103" s="74"/>
    </row>
    <row r="104" spans="2:12" s="78" customFormat="1" ht="19.95" customHeight="1" x14ac:dyDescent="0.2">
      <c r="B104" s="79"/>
      <c r="D104" s="80" t="s">
        <v>132</v>
      </c>
      <c r="E104" s="81"/>
      <c r="F104" s="81"/>
      <c r="G104" s="81"/>
      <c r="H104" s="81"/>
      <c r="I104" s="81"/>
      <c r="J104" s="82">
        <f>J288</f>
        <v>0</v>
      </c>
      <c r="L104" s="79"/>
    </row>
    <row r="105" spans="2:12" s="78" customFormat="1" ht="19.95" customHeight="1" x14ac:dyDescent="0.2">
      <c r="B105" s="79"/>
      <c r="D105" s="80" t="s">
        <v>133</v>
      </c>
      <c r="E105" s="81"/>
      <c r="F105" s="81"/>
      <c r="G105" s="81"/>
      <c r="H105" s="81"/>
      <c r="I105" s="81"/>
      <c r="J105" s="82">
        <f>J321</f>
        <v>0</v>
      </c>
      <c r="L105" s="79"/>
    </row>
    <row r="106" spans="2:12" s="78" customFormat="1" ht="19.95" customHeight="1" x14ac:dyDescent="0.2">
      <c r="B106" s="79"/>
      <c r="D106" s="80" t="s">
        <v>134</v>
      </c>
      <c r="E106" s="81"/>
      <c r="F106" s="81"/>
      <c r="G106" s="81"/>
      <c r="H106" s="81"/>
      <c r="I106" s="81"/>
      <c r="J106" s="82">
        <f>J384</f>
        <v>0</v>
      </c>
      <c r="L106" s="79"/>
    </row>
    <row r="107" spans="2:12" s="78" customFormat="1" ht="19.95" customHeight="1" x14ac:dyDescent="0.2">
      <c r="B107" s="79"/>
      <c r="D107" s="80" t="s">
        <v>135</v>
      </c>
      <c r="E107" s="81"/>
      <c r="F107" s="81"/>
      <c r="G107" s="81"/>
      <c r="H107" s="81"/>
      <c r="I107" s="81"/>
      <c r="J107" s="82">
        <f>J479</f>
        <v>0</v>
      </c>
      <c r="L107" s="79"/>
    </row>
    <row r="108" spans="2:12" s="78" customFormat="1" ht="19.95" customHeight="1" x14ac:dyDescent="0.2">
      <c r="B108" s="79"/>
      <c r="D108" s="80" t="s">
        <v>136</v>
      </c>
      <c r="E108" s="81"/>
      <c r="F108" s="81"/>
      <c r="G108" s="81"/>
      <c r="H108" s="81"/>
      <c r="I108" s="81"/>
      <c r="J108" s="82">
        <f>J568</f>
        <v>0</v>
      </c>
      <c r="L108" s="79"/>
    </row>
    <row r="109" spans="2:12" s="78" customFormat="1" ht="19.95" customHeight="1" x14ac:dyDescent="0.2">
      <c r="B109" s="79"/>
      <c r="D109" s="80" t="s">
        <v>137</v>
      </c>
      <c r="E109" s="81"/>
      <c r="F109" s="81"/>
      <c r="G109" s="81"/>
      <c r="H109" s="81"/>
      <c r="I109" s="81"/>
      <c r="J109" s="82">
        <f>J578</f>
        <v>0</v>
      </c>
      <c r="L109" s="79"/>
    </row>
    <row r="110" spans="2:12" s="78" customFormat="1" ht="19.95" customHeight="1" x14ac:dyDescent="0.2">
      <c r="B110" s="79"/>
      <c r="D110" s="80" t="s">
        <v>138</v>
      </c>
      <c r="E110" s="81"/>
      <c r="F110" s="81"/>
      <c r="G110" s="81"/>
      <c r="H110" s="81"/>
      <c r="I110" s="81"/>
      <c r="J110" s="82">
        <f>J581</f>
        <v>0</v>
      </c>
      <c r="L110" s="79"/>
    </row>
    <row r="111" spans="2:12" s="73" customFormat="1" ht="24.9" customHeight="1" x14ac:dyDescent="0.2">
      <c r="B111" s="74"/>
      <c r="D111" s="75" t="s">
        <v>139</v>
      </c>
      <c r="E111" s="76"/>
      <c r="F111" s="76"/>
      <c r="G111" s="76"/>
      <c r="H111" s="76"/>
      <c r="I111" s="76"/>
      <c r="J111" s="77">
        <f>J586</f>
        <v>0</v>
      </c>
      <c r="L111" s="74"/>
    </row>
    <row r="112" spans="2:12" s="78" customFormat="1" ht="19.95" customHeight="1" x14ac:dyDescent="0.2">
      <c r="B112" s="79"/>
      <c r="D112" s="80" t="s">
        <v>140</v>
      </c>
      <c r="E112" s="81"/>
      <c r="F112" s="81"/>
      <c r="G112" s="81"/>
      <c r="H112" s="81"/>
      <c r="I112" s="81"/>
      <c r="J112" s="82">
        <f>J587</f>
        <v>0</v>
      </c>
      <c r="L112" s="79"/>
    </row>
    <row r="113" spans="1:31" s="33" customFormat="1" ht="21.7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32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33" customFormat="1" ht="6.9" customHeight="1" x14ac:dyDescent="0.2">
      <c r="A114" s="30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32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8" spans="1:31" s="33" customFormat="1" ht="6.9" customHeight="1" x14ac:dyDescent="0.2">
      <c r="A118" s="30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32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33" customFormat="1" ht="24.9" customHeight="1" x14ac:dyDescent="0.2">
      <c r="A119" s="30"/>
      <c r="B119" s="31"/>
      <c r="C119" s="25" t="s">
        <v>141</v>
      </c>
      <c r="D119" s="30"/>
      <c r="E119" s="30"/>
      <c r="F119" s="30"/>
      <c r="G119" s="30"/>
      <c r="H119" s="30"/>
      <c r="I119" s="30"/>
      <c r="J119" s="30"/>
      <c r="K119" s="30"/>
      <c r="L119" s="32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33" customFormat="1" ht="6.9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32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33" customFormat="1" ht="12" customHeight="1" x14ac:dyDescent="0.2">
      <c r="A121" s="30"/>
      <c r="B121" s="31"/>
      <c r="C121" s="27" t="s">
        <v>16</v>
      </c>
      <c r="D121" s="30"/>
      <c r="E121" s="30"/>
      <c r="F121" s="30"/>
      <c r="G121" s="30"/>
      <c r="H121" s="30"/>
      <c r="I121" s="30"/>
      <c r="J121" s="30"/>
      <c r="K121" s="30"/>
      <c r="L121" s="32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33" customFormat="1" ht="14.4" customHeight="1" x14ac:dyDescent="0.2">
      <c r="A122" s="30"/>
      <c r="B122" s="31"/>
      <c r="C122" s="30"/>
      <c r="D122" s="30"/>
      <c r="E122" s="28" t="str">
        <f>E7</f>
        <v>STAVBA 25 METROVÉHO BAZÉNU MPS LUŽÁNKY</v>
      </c>
      <c r="F122" s="29"/>
      <c r="G122" s="29"/>
      <c r="H122" s="29"/>
      <c r="I122" s="30"/>
      <c r="J122" s="30"/>
      <c r="K122" s="30"/>
      <c r="L122" s="32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33" customFormat="1" ht="12" customHeight="1" x14ac:dyDescent="0.2">
      <c r="A123" s="30"/>
      <c r="B123" s="31"/>
      <c r="C123" s="27" t="s">
        <v>116</v>
      </c>
      <c r="D123" s="30"/>
      <c r="E123" s="30"/>
      <c r="F123" s="30"/>
      <c r="G123" s="30"/>
      <c r="H123" s="30"/>
      <c r="I123" s="30"/>
      <c r="J123" s="30"/>
      <c r="K123" s="30"/>
      <c r="L123" s="32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33" customFormat="1" ht="14.4" customHeight="1" x14ac:dyDescent="0.2">
      <c r="A124" s="30"/>
      <c r="B124" s="31"/>
      <c r="C124" s="30"/>
      <c r="D124" s="30"/>
      <c r="E124" s="34" t="str">
        <f>E9</f>
        <v>D.1.4c - TPS Zdravotechnika</v>
      </c>
      <c r="F124" s="35"/>
      <c r="G124" s="35"/>
      <c r="H124" s="35"/>
      <c r="I124" s="30"/>
      <c r="J124" s="30"/>
      <c r="K124" s="30"/>
      <c r="L124" s="32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33" customFormat="1" ht="6.9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32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33" customFormat="1" ht="12" customHeight="1" x14ac:dyDescent="0.2">
      <c r="A126" s="30"/>
      <c r="B126" s="31"/>
      <c r="C126" s="27" t="s">
        <v>20</v>
      </c>
      <c r="D126" s="30"/>
      <c r="E126" s="30"/>
      <c r="F126" s="36" t="str">
        <f>F12</f>
        <v>Brno-Královo Pole, MPS Lužánky, ul. Sportovní 4</v>
      </c>
      <c r="G126" s="30"/>
      <c r="H126" s="30"/>
      <c r="I126" s="27" t="s">
        <v>22</v>
      </c>
      <c r="J126" s="37" t="str">
        <f>IF(J12="","",J12)</f>
        <v>30. 6. 2020</v>
      </c>
      <c r="K126" s="30"/>
      <c r="L126" s="32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33" customFormat="1" ht="6.9" customHeight="1" x14ac:dyDescent="0.2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32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33" customFormat="1" ht="15.6" customHeight="1" x14ac:dyDescent="0.2">
      <c r="A128" s="30"/>
      <c r="B128" s="31"/>
      <c r="C128" s="27" t="s">
        <v>24</v>
      </c>
      <c r="D128" s="30"/>
      <c r="E128" s="30"/>
      <c r="F128" s="36" t="str">
        <f>E15</f>
        <v>Statutární město Brno, Dominikánské nám. 1, Brno</v>
      </c>
      <c r="G128" s="30"/>
      <c r="H128" s="30"/>
      <c r="I128" s="27" t="s">
        <v>30</v>
      </c>
      <c r="J128" s="69" t="str">
        <f>E21</f>
        <v>Ing. P. Kučera</v>
      </c>
      <c r="K128" s="30"/>
      <c r="L128" s="32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33" customFormat="1" ht="26.4" customHeight="1" x14ac:dyDescent="0.2">
      <c r="A129" s="30"/>
      <c r="B129" s="31"/>
      <c r="C129" s="27" t="s">
        <v>28</v>
      </c>
      <c r="D129" s="30"/>
      <c r="E129" s="30"/>
      <c r="F129" s="36" t="str">
        <f>IF(E18="","",E18)</f>
        <v>Vyplň údaj</v>
      </c>
      <c r="G129" s="30"/>
      <c r="H129" s="30"/>
      <c r="I129" s="27" t="s">
        <v>33</v>
      </c>
      <c r="J129" s="69" t="str">
        <f>E24</f>
        <v>Ing. V. Potěšilová</v>
      </c>
      <c r="K129" s="30"/>
      <c r="L129" s="32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33" customFormat="1" ht="10.35" customHeight="1" x14ac:dyDescent="0.2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32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93" customFormat="1" ht="29.25" customHeight="1" x14ac:dyDescent="0.2">
      <c r="A131" s="83"/>
      <c r="B131" s="84"/>
      <c r="C131" s="85" t="s">
        <v>142</v>
      </c>
      <c r="D131" s="86" t="s">
        <v>62</v>
      </c>
      <c r="E131" s="86" t="s">
        <v>58</v>
      </c>
      <c r="F131" s="86" t="s">
        <v>59</v>
      </c>
      <c r="G131" s="86" t="s">
        <v>143</v>
      </c>
      <c r="H131" s="86" t="s">
        <v>144</v>
      </c>
      <c r="I131" s="86" t="s">
        <v>145</v>
      </c>
      <c r="J131" s="87" t="s">
        <v>122</v>
      </c>
      <c r="K131" s="88" t="s">
        <v>146</v>
      </c>
      <c r="L131" s="89"/>
      <c r="M131" s="90" t="s">
        <v>1</v>
      </c>
      <c r="N131" s="91" t="s">
        <v>41</v>
      </c>
      <c r="O131" s="91" t="s">
        <v>147</v>
      </c>
      <c r="P131" s="91" t="s">
        <v>148</v>
      </c>
      <c r="Q131" s="91" t="s">
        <v>149</v>
      </c>
      <c r="R131" s="91" t="s">
        <v>150</v>
      </c>
      <c r="S131" s="91" t="s">
        <v>151</v>
      </c>
      <c r="T131" s="92" t="s">
        <v>152</v>
      </c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65" s="33" customFormat="1" ht="22.8" customHeight="1" x14ac:dyDescent="0.3">
      <c r="A132" s="30"/>
      <c r="B132" s="31"/>
      <c r="C132" s="94" t="s">
        <v>153</v>
      </c>
      <c r="D132" s="30"/>
      <c r="E132" s="30"/>
      <c r="F132" s="30"/>
      <c r="G132" s="30"/>
      <c r="H132" s="30"/>
      <c r="I132" s="30"/>
      <c r="J132" s="95">
        <f>BK132</f>
        <v>0</v>
      </c>
      <c r="K132" s="30"/>
      <c r="L132" s="31"/>
      <c r="M132" s="96"/>
      <c r="N132" s="97"/>
      <c r="O132" s="44"/>
      <c r="P132" s="98">
        <f>P133+P287+P586</f>
        <v>0</v>
      </c>
      <c r="Q132" s="44"/>
      <c r="R132" s="98">
        <f>R133+R287+R586</f>
        <v>60.930798283200005</v>
      </c>
      <c r="S132" s="44"/>
      <c r="T132" s="99">
        <f>T133+T287+T586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20" t="s">
        <v>76</v>
      </c>
      <c r="AU132" s="20" t="s">
        <v>124</v>
      </c>
      <c r="BK132" s="100">
        <f>BK133+BK287+BK586</f>
        <v>0</v>
      </c>
    </row>
    <row r="133" spans="1:65" s="101" customFormat="1" ht="25.95" customHeight="1" x14ac:dyDescent="0.25">
      <c r="B133" s="102"/>
      <c r="D133" s="103" t="s">
        <v>76</v>
      </c>
      <c r="E133" s="104" t="s">
        <v>154</v>
      </c>
      <c r="F133" s="104" t="s">
        <v>154</v>
      </c>
      <c r="J133" s="105">
        <f>BK133</f>
        <v>0</v>
      </c>
      <c r="L133" s="102"/>
      <c r="M133" s="106"/>
      <c r="N133" s="107"/>
      <c r="O133" s="107"/>
      <c r="P133" s="108">
        <f>P134+P152+P161+P255</f>
        <v>0</v>
      </c>
      <c r="Q133" s="107"/>
      <c r="R133" s="108">
        <f>R134+R152+R161+R255</f>
        <v>53.393546700000002</v>
      </c>
      <c r="S133" s="107"/>
      <c r="T133" s="109">
        <f>T134+T152+T161+T255</f>
        <v>0</v>
      </c>
      <c r="AR133" s="103" t="s">
        <v>85</v>
      </c>
      <c r="AT133" s="110" t="s">
        <v>76</v>
      </c>
      <c r="AU133" s="110" t="s">
        <v>77</v>
      </c>
      <c r="AY133" s="103" t="s">
        <v>155</v>
      </c>
      <c r="BK133" s="111">
        <f>BK134+BK152+BK161+BK255</f>
        <v>0</v>
      </c>
    </row>
    <row r="134" spans="1:65" s="101" customFormat="1" ht="22.8" customHeight="1" x14ac:dyDescent="0.25">
      <c r="B134" s="102"/>
      <c r="D134" s="103" t="s">
        <v>76</v>
      </c>
      <c r="E134" s="112" t="s">
        <v>85</v>
      </c>
      <c r="F134" s="112" t="s">
        <v>156</v>
      </c>
      <c r="J134" s="113">
        <f>BK134</f>
        <v>0</v>
      </c>
      <c r="L134" s="102"/>
      <c r="M134" s="106"/>
      <c r="N134" s="107"/>
      <c r="O134" s="107"/>
      <c r="P134" s="108">
        <f>SUM(P135:P151)</f>
        <v>0</v>
      </c>
      <c r="Q134" s="107"/>
      <c r="R134" s="108">
        <f>SUM(R135:R151)</f>
        <v>0</v>
      </c>
      <c r="S134" s="107"/>
      <c r="T134" s="109">
        <f>SUM(T135:T151)</f>
        <v>0</v>
      </c>
      <c r="AR134" s="103" t="s">
        <v>85</v>
      </c>
      <c r="AT134" s="110" t="s">
        <v>76</v>
      </c>
      <c r="AU134" s="110" t="s">
        <v>85</v>
      </c>
      <c r="AY134" s="103" t="s">
        <v>155</v>
      </c>
      <c r="BK134" s="111">
        <f>SUM(BK135:BK151)</f>
        <v>0</v>
      </c>
    </row>
    <row r="135" spans="1:65" s="33" customFormat="1" ht="21.6" customHeight="1" x14ac:dyDescent="0.2">
      <c r="A135" s="30"/>
      <c r="B135" s="31"/>
      <c r="C135" s="114" t="s">
        <v>85</v>
      </c>
      <c r="D135" s="114" t="s">
        <v>157</v>
      </c>
      <c r="E135" s="115" t="s">
        <v>158</v>
      </c>
      <c r="F135" s="116" t="s">
        <v>159</v>
      </c>
      <c r="G135" s="117" t="s">
        <v>160</v>
      </c>
      <c r="H135" s="118">
        <v>136.476</v>
      </c>
      <c r="I135" s="4"/>
      <c r="J135" s="119">
        <f>ROUND(I135*H135,2)</f>
        <v>0</v>
      </c>
      <c r="K135" s="120"/>
      <c r="L135" s="31"/>
      <c r="M135" s="121" t="s">
        <v>1</v>
      </c>
      <c r="N135" s="122" t="s">
        <v>42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</v>
      </c>
      <c r="T135" s="12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26" t="s">
        <v>161</v>
      </c>
      <c r="AT135" s="126" t="s">
        <v>157</v>
      </c>
      <c r="AU135" s="126" t="s">
        <v>87</v>
      </c>
      <c r="AY135" s="20" t="s">
        <v>155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20" t="s">
        <v>85</v>
      </c>
      <c r="BK135" s="127">
        <f>ROUND(I135*H135,2)</f>
        <v>0</v>
      </c>
      <c r="BL135" s="20" t="s">
        <v>161</v>
      </c>
      <c r="BM135" s="126" t="s">
        <v>162</v>
      </c>
    </row>
    <row r="136" spans="1:65" s="136" customFormat="1" x14ac:dyDescent="0.2">
      <c r="B136" s="137"/>
      <c r="D136" s="130" t="s">
        <v>163</v>
      </c>
      <c r="E136" s="138" t="s">
        <v>1</v>
      </c>
      <c r="F136" s="139" t="s">
        <v>164</v>
      </c>
      <c r="H136" s="140">
        <v>136.476</v>
      </c>
      <c r="I136" s="5"/>
      <c r="L136" s="137"/>
      <c r="M136" s="141"/>
      <c r="N136" s="142"/>
      <c r="O136" s="142"/>
      <c r="P136" s="142"/>
      <c r="Q136" s="142"/>
      <c r="R136" s="142"/>
      <c r="S136" s="142"/>
      <c r="T136" s="143"/>
      <c r="AT136" s="138" t="s">
        <v>163</v>
      </c>
      <c r="AU136" s="138" t="s">
        <v>87</v>
      </c>
      <c r="AV136" s="136" t="s">
        <v>87</v>
      </c>
      <c r="AW136" s="136" t="s">
        <v>32</v>
      </c>
      <c r="AX136" s="136" t="s">
        <v>77</v>
      </c>
      <c r="AY136" s="138" t="s">
        <v>155</v>
      </c>
    </row>
    <row r="137" spans="1:65" s="144" customFormat="1" x14ac:dyDescent="0.2">
      <c r="B137" s="145"/>
      <c r="D137" s="130" t="s">
        <v>163</v>
      </c>
      <c r="E137" s="146" t="s">
        <v>97</v>
      </c>
      <c r="F137" s="147" t="s">
        <v>165</v>
      </c>
      <c r="H137" s="148">
        <v>136.476</v>
      </c>
      <c r="I137" s="6"/>
      <c r="L137" s="145"/>
      <c r="M137" s="149"/>
      <c r="N137" s="150"/>
      <c r="O137" s="150"/>
      <c r="P137" s="150"/>
      <c r="Q137" s="150"/>
      <c r="R137" s="150"/>
      <c r="S137" s="150"/>
      <c r="T137" s="151"/>
      <c r="AT137" s="146" t="s">
        <v>163</v>
      </c>
      <c r="AU137" s="146" t="s">
        <v>87</v>
      </c>
      <c r="AV137" s="144" t="s">
        <v>161</v>
      </c>
      <c r="AW137" s="144" t="s">
        <v>32</v>
      </c>
      <c r="AX137" s="144" t="s">
        <v>85</v>
      </c>
      <c r="AY137" s="146" t="s">
        <v>155</v>
      </c>
    </row>
    <row r="138" spans="1:65" s="33" customFormat="1" ht="21.6" customHeight="1" x14ac:dyDescent="0.2">
      <c r="A138" s="30"/>
      <c r="B138" s="31"/>
      <c r="C138" s="114" t="s">
        <v>87</v>
      </c>
      <c r="D138" s="114" t="s">
        <v>157</v>
      </c>
      <c r="E138" s="115" t="s">
        <v>166</v>
      </c>
      <c r="F138" s="116" t="s">
        <v>167</v>
      </c>
      <c r="G138" s="117" t="s">
        <v>160</v>
      </c>
      <c r="H138" s="118">
        <v>68.238</v>
      </c>
      <c r="I138" s="4"/>
      <c r="J138" s="119">
        <f>ROUND(I138*H138,2)</f>
        <v>0</v>
      </c>
      <c r="K138" s="120"/>
      <c r="L138" s="31"/>
      <c r="M138" s="121" t="s">
        <v>1</v>
      </c>
      <c r="N138" s="122" t="s">
        <v>42</v>
      </c>
      <c r="O138" s="123"/>
      <c r="P138" s="124">
        <f>O138*H138</f>
        <v>0</v>
      </c>
      <c r="Q138" s="124">
        <v>0</v>
      </c>
      <c r="R138" s="124">
        <f>Q138*H138</f>
        <v>0</v>
      </c>
      <c r="S138" s="124">
        <v>0</v>
      </c>
      <c r="T138" s="12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26" t="s">
        <v>161</v>
      </c>
      <c r="AT138" s="126" t="s">
        <v>157</v>
      </c>
      <c r="AU138" s="126" t="s">
        <v>87</v>
      </c>
      <c r="AY138" s="20" t="s">
        <v>155</v>
      </c>
      <c r="BE138" s="127">
        <f>IF(N138="základní",J138,0)</f>
        <v>0</v>
      </c>
      <c r="BF138" s="127">
        <f>IF(N138="snížená",J138,0)</f>
        <v>0</v>
      </c>
      <c r="BG138" s="127">
        <f>IF(N138="zákl. přenesená",J138,0)</f>
        <v>0</v>
      </c>
      <c r="BH138" s="127">
        <f>IF(N138="sníž. přenesená",J138,0)</f>
        <v>0</v>
      </c>
      <c r="BI138" s="127">
        <f>IF(N138="nulová",J138,0)</f>
        <v>0</v>
      </c>
      <c r="BJ138" s="20" t="s">
        <v>85</v>
      </c>
      <c r="BK138" s="127">
        <f>ROUND(I138*H138,2)</f>
        <v>0</v>
      </c>
      <c r="BL138" s="20" t="s">
        <v>161</v>
      </c>
      <c r="BM138" s="126" t="s">
        <v>168</v>
      </c>
    </row>
    <row r="139" spans="1:65" s="136" customFormat="1" x14ac:dyDescent="0.2">
      <c r="B139" s="137"/>
      <c r="D139" s="130" t="s">
        <v>163</v>
      </c>
      <c r="E139" s="138" t="s">
        <v>1</v>
      </c>
      <c r="F139" s="139" t="s">
        <v>169</v>
      </c>
      <c r="H139" s="140">
        <v>68.238</v>
      </c>
      <c r="I139" s="5"/>
      <c r="L139" s="137"/>
      <c r="M139" s="141"/>
      <c r="N139" s="142"/>
      <c r="O139" s="142"/>
      <c r="P139" s="142"/>
      <c r="Q139" s="142"/>
      <c r="R139" s="142"/>
      <c r="S139" s="142"/>
      <c r="T139" s="143"/>
      <c r="AT139" s="138" t="s">
        <v>163</v>
      </c>
      <c r="AU139" s="138" t="s">
        <v>87</v>
      </c>
      <c r="AV139" s="136" t="s">
        <v>87</v>
      </c>
      <c r="AW139" s="136" t="s">
        <v>32</v>
      </c>
      <c r="AX139" s="136" t="s">
        <v>85</v>
      </c>
      <c r="AY139" s="138" t="s">
        <v>155</v>
      </c>
    </row>
    <row r="140" spans="1:65" s="33" customFormat="1" ht="21.6" customHeight="1" x14ac:dyDescent="0.2">
      <c r="A140" s="30"/>
      <c r="B140" s="31"/>
      <c r="C140" s="114" t="s">
        <v>170</v>
      </c>
      <c r="D140" s="114" t="s">
        <v>157</v>
      </c>
      <c r="E140" s="115" t="s">
        <v>171</v>
      </c>
      <c r="F140" s="116" t="s">
        <v>172</v>
      </c>
      <c r="G140" s="117" t="s">
        <v>160</v>
      </c>
      <c r="H140" s="118">
        <v>107.04</v>
      </c>
      <c r="I140" s="4"/>
      <c r="J140" s="119">
        <f>ROUND(I140*H140,2)</f>
        <v>0</v>
      </c>
      <c r="K140" s="120"/>
      <c r="L140" s="31"/>
      <c r="M140" s="121" t="s">
        <v>1</v>
      </c>
      <c r="N140" s="122" t="s">
        <v>42</v>
      </c>
      <c r="O140" s="123"/>
      <c r="P140" s="124">
        <f>O140*H140</f>
        <v>0</v>
      </c>
      <c r="Q140" s="124">
        <v>0</v>
      </c>
      <c r="R140" s="124">
        <f>Q140*H140</f>
        <v>0</v>
      </c>
      <c r="S140" s="124">
        <v>0</v>
      </c>
      <c r="T140" s="12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26" t="s">
        <v>161</v>
      </c>
      <c r="AT140" s="126" t="s">
        <v>157</v>
      </c>
      <c r="AU140" s="126" t="s">
        <v>87</v>
      </c>
      <c r="AY140" s="20" t="s">
        <v>155</v>
      </c>
      <c r="BE140" s="127">
        <f>IF(N140="základní",J140,0)</f>
        <v>0</v>
      </c>
      <c r="BF140" s="127">
        <f>IF(N140="snížená",J140,0)</f>
        <v>0</v>
      </c>
      <c r="BG140" s="127">
        <f>IF(N140="zákl. přenesená",J140,0)</f>
        <v>0</v>
      </c>
      <c r="BH140" s="127">
        <f>IF(N140="sníž. přenesená",J140,0)</f>
        <v>0</v>
      </c>
      <c r="BI140" s="127">
        <f>IF(N140="nulová",J140,0)</f>
        <v>0</v>
      </c>
      <c r="BJ140" s="20" t="s">
        <v>85</v>
      </c>
      <c r="BK140" s="127">
        <f>ROUND(I140*H140,2)</f>
        <v>0</v>
      </c>
      <c r="BL140" s="20" t="s">
        <v>161</v>
      </c>
      <c r="BM140" s="126" t="s">
        <v>173</v>
      </c>
    </row>
    <row r="141" spans="1:65" s="128" customFormat="1" x14ac:dyDescent="0.2">
      <c r="B141" s="129"/>
      <c r="D141" s="130" t="s">
        <v>163</v>
      </c>
      <c r="E141" s="131" t="s">
        <v>1</v>
      </c>
      <c r="F141" s="132" t="s">
        <v>174</v>
      </c>
      <c r="H141" s="131" t="s">
        <v>1</v>
      </c>
      <c r="I141" s="7"/>
      <c r="L141" s="129"/>
      <c r="M141" s="133"/>
      <c r="N141" s="134"/>
      <c r="O141" s="134"/>
      <c r="P141" s="134"/>
      <c r="Q141" s="134"/>
      <c r="R141" s="134"/>
      <c r="S141" s="134"/>
      <c r="T141" s="135"/>
      <c r="AT141" s="131" t="s">
        <v>163</v>
      </c>
      <c r="AU141" s="131" t="s">
        <v>87</v>
      </c>
      <c r="AV141" s="128" t="s">
        <v>85</v>
      </c>
      <c r="AW141" s="128" t="s">
        <v>3</v>
      </c>
      <c r="AX141" s="128" t="s">
        <v>77</v>
      </c>
      <c r="AY141" s="131" t="s">
        <v>155</v>
      </c>
    </row>
    <row r="142" spans="1:65" s="136" customFormat="1" x14ac:dyDescent="0.2">
      <c r="B142" s="137"/>
      <c r="D142" s="130" t="s">
        <v>163</v>
      </c>
      <c r="E142" s="138" t="s">
        <v>1</v>
      </c>
      <c r="F142" s="139" t="s">
        <v>175</v>
      </c>
      <c r="H142" s="140">
        <v>107.04</v>
      </c>
      <c r="I142" s="5"/>
      <c r="L142" s="137"/>
      <c r="M142" s="141"/>
      <c r="N142" s="142"/>
      <c r="O142" s="142"/>
      <c r="P142" s="142"/>
      <c r="Q142" s="142"/>
      <c r="R142" s="142"/>
      <c r="S142" s="142"/>
      <c r="T142" s="143"/>
      <c r="AT142" s="138" t="s">
        <v>163</v>
      </c>
      <c r="AU142" s="138" t="s">
        <v>87</v>
      </c>
      <c r="AV142" s="136" t="s">
        <v>87</v>
      </c>
      <c r="AW142" s="136" t="s">
        <v>32</v>
      </c>
      <c r="AX142" s="136" t="s">
        <v>77</v>
      </c>
      <c r="AY142" s="138" t="s">
        <v>155</v>
      </c>
    </row>
    <row r="143" spans="1:65" s="144" customFormat="1" x14ac:dyDescent="0.2">
      <c r="B143" s="145"/>
      <c r="D143" s="130" t="s">
        <v>163</v>
      </c>
      <c r="E143" s="146" t="s">
        <v>1</v>
      </c>
      <c r="F143" s="147" t="s">
        <v>165</v>
      </c>
      <c r="H143" s="148">
        <v>107.04</v>
      </c>
      <c r="I143" s="6"/>
      <c r="L143" s="145"/>
      <c r="M143" s="149"/>
      <c r="N143" s="150"/>
      <c r="O143" s="150"/>
      <c r="P143" s="150"/>
      <c r="Q143" s="150"/>
      <c r="R143" s="150"/>
      <c r="S143" s="150"/>
      <c r="T143" s="151"/>
      <c r="AT143" s="146" t="s">
        <v>163</v>
      </c>
      <c r="AU143" s="146" t="s">
        <v>87</v>
      </c>
      <c r="AV143" s="144" t="s">
        <v>161</v>
      </c>
      <c r="AW143" s="144" t="s">
        <v>3</v>
      </c>
      <c r="AX143" s="144" t="s">
        <v>85</v>
      </c>
      <c r="AY143" s="146" t="s">
        <v>155</v>
      </c>
    </row>
    <row r="144" spans="1:65" s="33" customFormat="1" ht="14.4" customHeight="1" x14ac:dyDescent="0.2">
      <c r="A144" s="30"/>
      <c r="B144" s="31"/>
      <c r="C144" s="114" t="s">
        <v>161</v>
      </c>
      <c r="D144" s="114" t="s">
        <v>157</v>
      </c>
      <c r="E144" s="115" t="s">
        <v>176</v>
      </c>
      <c r="F144" s="116" t="s">
        <v>177</v>
      </c>
      <c r="G144" s="117" t="s">
        <v>160</v>
      </c>
      <c r="H144" s="118">
        <v>107.04</v>
      </c>
      <c r="I144" s="4"/>
      <c r="J144" s="119">
        <f>ROUND(I144*H144,2)</f>
        <v>0</v>
      </c>
      <c r="K144" s="120"/>
      <c r="L144" s="31"/>
      <c r="M144" s="121" t="s">
        <v>1</v>
      </c>
      <c r="N144" s="122" t="s">
        <v>42</v>
      </c>
      <c r="O144" s="123"/>
      <c r="P144" s="124">
        <f>O144*H144</f>
        <v>0</v>
      </c>
      <c r="Q144" s="124">
        <v>0</v>
      </c>
      <c r="R144" s="124">
        <f>Q144*H144</f>
        <v>0</v>
      </c>
      <c r="S144" s="124">
        <v>0</v>
      </c>
      <c r="T144" s="125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26" t="s">
        <v>161</v>
      </c>
      <c r="AT144" s="126" t="s">
        <v>157</v>
      </c>
      <c r="AU144" s="126" t="s">
        <v>87</v>
      </c>
      <c r="AY144" s="20" t="s">
        <v>155</v>
      </c>
      <c r="BE144" s="127">
        <f>IF(N144="základní",J144,0)</f>
        <v>0</v>
      </c>
      <c r="BF144" s="127">
        <f>IF(N144="snížená",J144,0)</f>
        <v>0</v>
      </c>
      <c r="BG144" s="127">
        <f>IF(N144="zákl. přenesená",J144,0)</f>
        <v>0</v>
      </c>
      <c r="BH144" s="127">
        <f>IF(N144="sníž. přenesená",J144,0)</f>
        <v>0</v>
      </c>
      <c r="BI144" s="127">
        <f>IF(N144="nulová",J144,0)</f>
        <v>0</v>
      </c>
      <c r="BJ144" s="20" t="s">
        <v>85</v>
      </c>
      <c r="BK144" s="127">
        <f>ROUND(I144*H144,2)</f>
        <v>0</v>
      </c>
      <c r="BL144" s="20" t="s">
        <v>161</v>
      </c>
      <c r="BM144" s="126" t="s">
        <v>178</v>
      </c>
    </row>
    <row r="145" spans="1:65" s="136" customFormat="1" x14ac:dyDescent="0.2">
      <c r="B145" s="137"/>
      <c r="D145" s="130" t="s">
        <v>163</v>
      </c>
      <c r="E145" s="138" t="s">
        <v>1</v>
      </c>
      <c r="F145" s="139" t="s">
        <v>107</v>
      </c>
      <c r="H145" s="140">
        <v>107.04</v>
      </c>
      <c r="I145" s="5"/>
      <c r="L145" s="137"/>
      <c r="M145" s="141"/>
      <c r="N145" s="142"/>
      <c r="O145" s="142"/>
      <c r="P145" s="142"/>
      <c r="Q145" s="142"/>
      <c r="R145" s="142"/>
      <c r="S145" s="142"/>
      <c r="T145" s="143"/>
      <c r="AT145" s="138" t="s">
        <v>163</v>
      </c>
      <c r="AU145" s="138" t="s">
        <v>87</v>
      </c>
      <c r="AV145" s="136" t="s">
        <v>87</v>
      </c>
      <c r="AW145" s="136" t="s">
        <v>32</v>
      </c>
      <c r="AX145" s="136" t="s">
        <v>77</v>
      </c>
      <c r="AY145" s="138" t="s">
        <v>155</v>
      </c>
    </row>
    <row r="146" spans="1:65" s="33" customFormat="1" ht="21.6" customHeight="1" x14ac:dyDescent="0.2">
      <c r="A146" s="30"/>
      <c r="B146" s="31"/>
      <c r="C146" s="114" t="s">
        <v>179</v>
      </c>
      <c r="D146" s="114" t="s">
        <v>157</v>
      </c>
      <c r="E146" s="115" t="s">
        <v>180</v>
      </c>
      <c r="F146" s="116" t="s">
        <v>181</v>
      </c>
      <c r="G146" s="117" t="s">
        <v>160</v>
      </c>
      <c r="H146" s="118">
        <v>29.436</v>
      </c>
      <c r="I146" s="4"/>
      <c r="J146" s="119">
        <f>ROUND(I146*H146,2)</f>
        <v>0</v>
      </c>
      <c r="K146" s="120"/>
      <c r="L146" s="31"/>
      <c r="M146" s="121" t="s">
        <v>1</v>
      </c>
      <c r="N146" s="122" t="s">
        <v>42</v>
      </c>
      <c r="O146" s="123"/>
      <c r="P146" s="124">
        <f>O146*H146</f>
        <v>0</v>
      </c>
      <c r="Q146" s="124">
        <v>0</v>
      </c>
      <c r="R146" s="124">
        <f>Q146*H146</f>
        <v>0</v>
      </c>
      <c r="S146" s="124">
        <v>0</v>
      </c>
      <c r="T146" s="12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26" t="s">
        <v>161</v>
      </c>
      <c r="AT146" s="126" t="s">
        <v>157</v>
      </c>
      <c r="AU146" s="126" t="s">
        <v>87</v>
      </c>
      <c r="AY146" s="20" t="s">
        <v>155</v>
      </c>
      <c r="BE146" s="127">
        <f>IF(N146="základní",J146,0)</f>
        <v>0</v>
      </c>
      <c r="BF146" s="127">
        <f>IF(N146="snížená",J146,0)</f>
        <v>0</v>
      </c>
      <c r="BG146" s="127">
        <f>IF(N146="zákl. přenesená",J146,0)</f>
        <v>0</v>
      </c>
      <c r="BH146" s="127">
        <f>IF(N146="sníž. přenesená",J146,0)</f>
        <v>0</v>
      </c>
      <c r="BI146" s="127">
        <f>IF(N146="nulová",J146,0)</f>
        <v>0</v>
      </c>
      <c r="BJ146" s="20" t="s">
        <v>85</v>
      </c>
      <c r="BK146" s="127">
        <f>ROUND(I146*H146,2)</f>
        <v>0</v>
      </c>
      <c r="BL146" s="20" t="s">
        <v>161</v>
      </c>
      <c r="BM146" s="126" t="s">
        <v>182</v>
      </c>
    </row>
    <row r="147" spans="1:65" s="136" customFormat="1" x14ac:dyDescent="0.2">
      <c r="B147" s="137"/>
      <c r="D147" s="130" t="s">
        <v>163</v>
      </c>
      <c r="E147" s="138" t="s">
        <v>1</v>
      </c>
      <c r="F147" s="139" t="s">
        <v>183</v>
      </c>
      <c r="H147" s="140">
        <v>29.436</v>
      </c>
      <c r="I147" s="5"/>
      <c r="L147" s="137"/>
      <c r="M147" s="141"/>
      <c r="N147" s="142"/>
      <c r="O147" s="142"/>
      <c r="P147" s="142"/>
      <c r="Q147" s="142"/>
      <c r="R147" s="142"/>
      <c r="S147" s="142"/>
      <c r="T147" s="143"/>
      <c r="AT147" s="138" t="s">
        <v>163</v>
      </c>
      <c r="AU147" s="138" t="s">
        <v>87</v>
      </c>
      <c r="AV147" s="136" t="s">
        <v>87</v>
      </c>
      <c r="AW147" s="136" t="s">
        <v>32</v>
      </c>
      <c r="AX147" s="136" t="s">
        <v>85</v>
      </c>
      <c r="AY147" s="138" t="s">
        <v>155</v>
      </c>
    </row>
    <row r="148" spans="1:65" s="33" customFormat="1" ht="21.6" customHeight="1" x14ac:dyDescent="0.2">
      <c r="A148" s="30"/>
      <c r="B148" s="31"/>
      <c r="C148" s="114" t="s">
        <v>184</v>
      </c>
      <c r="D148" s="114" t="s">
        <v>157</v>
      </c>
      <c r="E148" s="115" t="s">
        <v>185</v>
      </c>
      <c r="F148" s="116" t="s">
        <v>186</v>
      </c>
      <c r="G148" s="117" t="s">
        <v>160</v>
      </c>
      <c r="H148" s="118">
        <v>80.28</v>
      </c>
      <c r="I148" s="4"/>
      <c r="J148" s="119">
        <f>ROUND(I148*H148,2)</f>
        <v>0</v>
      </c>
      <c r="K148" s="120"/>
      <c r="L148" s="31"/>
      <c r="M148" s="121" t="s">
        <v>1</v>
      </c>
      <c r="N148" s="122" t="s">
        <v>42</v>
      </c>
      <c r="O148" s="123"/>
      <c r="P148" s="124">
        <f>O148*H148</f>
        <v>0</v>
      </c>
      <c r="Q148" s="124">
        <v>0</v>
      </c>
      <c r="R148" s="124">
        <f>Q148*H148</f>
        <v>0</v>
      </c>
      <c r="S148" s="124">
        <v>0</v>
      </c>
      <c r="T148" s="12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26" t="s">
        <v>161</v>
      </c>
      <c r="AT148" s="126" t="s">
        <v>157</v>
      </c>
      <c r="AU148" s="126" t="s">
        <v>87</v>
      </c>
      <c r="AY148" s="20" t="s">
        <v>155</v>
      </c>
      <c r="BE148" s="127">
        <f>IF(N148="základní",J148,0)</f>
        <v>0</v>
      </c>
      <c r="BF148" s="127">
        <f>IF(N148="snížená",J148,0)</f>
        <v>0</v>
      </c>
      <c r="BG148" s="127">
        <f>IF(N148="zákl. přenesená",J148,0)</f>
        <v>0</v>
      </c>
      <c r="BH148" s="127">
        <f>IF(N148="sníž. přenesená",J148,0)</f>
        <v>0</v>
      </c>
      <c r="BI148" s="127">
        <f>IF(N148="nulová",J148,0)</f>
        <v>0</v>
      </c>
      <c r="BJ148" s="20" t="s">
        <v>85</v>
      </c>
      <c r="BK148" s="127">
        <f>ROUND(I148*H148,2)</f>
        <v>0</v>
      </c>
      <c r="BL148" s="20" t="s">
        <v>161</v>
      </c>
      <c r="BM148" s="126" t="s">
        <v>187</v>
      </c>
    </row>
    <row r="149" spans="1:65" s="136" customFormat="1" x14ac:dyDescent="0.2">
      <c r="B149" s="137"/>
      <c r="D149" s="130" t="s">
        <v>163</v>
      </c>
      <c r="E149" s="138" t="s">
        <v>1</v>
      </c>
      <c r="F149" s="139" t="s">
        <v>188</v>
      </c>
      <c r="H149" s="140">
        <v>80.28</v>
      </c>
      <c r="I149" s="5"/>
      <c r="L149" s="137"/>
      <c r="M149" s="141"/>
      <c r="N149" s="142"/>
      <c r="O149" s="142"/>
      <c r="P149" s="142"/>
      <c r="Q149" s="142"/>
      <c r="R149" s="142"/>
      <c r="S149" s="142"/>
      <c r="T149" s="143"/>
      <c r="AT149" s="138" t="s">
        <v>163</v>
      </c>
      <c r="AU149" s="138" t="s">
        <v>87</v>
      </c>
      <c r="AV149" s="136" t="s">
        <v>87</v>
      </c>
      <c r="AW149" s="136" t="s">
        <v>32</v>
      </c>
      <c r="AX149" s="136" t="s">
        <v>77</v>
      </c>
      <c r="AY149" s="138" t="s">
        <v>155</v>
      </c>
    </row>
    <row r="150" spans="1:65" s="33" customFormat="1" ht="14.4" customHeight="1" x14ac:dyDescent="0.2">
      <c r="A150" s="30"/>
      <c r="B150" s="31"/>
      <c r="C150" s="152" t="s">
        <v>189</v>
      </c>
      <c r="D150" s="152" t="s">
        <v>190</v>
      </c>
      <c r="E150" s="153" t="s">
        <v>191</v>
      </c>
      <c r="F150" s="154" t="s">
        <v>192</v>
      </c>
      <c r="G150" s="155" t="s">
        <v>193</v>
      </c>
      <c r="H150" s="156">
        <v>173.405</v>
      </c>
      <c r="I150" s="8"/>
      <c r="J150" s="157">
        <f>ROUND(I150*H150,2)</f>
        <v>0</v>
      </c>
      <c r="K150" s="158"/>
      <c r="L150" s="159"/>
      <c r="M150" s="160" t="s">
        <v>1</v>
      </c>
      <c r="N150" s="161" t="s">
        <v>42</v>
      </c>
      <c r="O150" s="123"/>
      <c r="P150" s="124">
        <f>O150*H150</f>
        <v>0</v>
      </c>
      <c r="Q150" s="124">
        <v>0</v>
      </c>
      <c r="R150" s="124">
        <f>Q150*H150</f>
        <v>0</v>
      </c>
      <c r="S150" s="124">
        <v>0</v>
      </c>
      <c r="T150" s="12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26" t="s">
        <v>194</v>
      </c>
      <c r="AT150" s="126" t="s">
        <v>190</v>
      </c>
      <c r="AU150" s="126" t="s">
        <v>87</v>
      </c>
      <c r="AY150" s="20" t="s">
        <v>155</v>
      </c>
      <c r="BE150" s="127">
        <f>IF(N150="základní",J150,0)</f>
        <v>0</v>
      </c>
      <c r="BF150" s="127">
        <f>IF(N150="snížená",J150,0)</f>
        <v>0</v>
      </c>
      <c r="BG150" s="127">
        <f>IF(N150="zákl. přenesená",J150,0)</f>
        <v>0</v>
      </c>
      <c r="BH150" s="127">
        <f>IF(N150="sníž. přenesená",J150,0)</f>
        <v>0</v>
      </c>
      <c r="BI150" s="127">
        <f>IF(N150="nulová",J150,0)</f>
        <v>0</v>
      </c>
      <c r="BJ150" s="20" t="s">
        <v>85</v>
      </c>
      <c r="BK150" s="127">
        <f>ROUND(I150*H150,2)</f>
        <v>0</v>
      </c>
      <c r="BL150" s="20" t="s">
        <v>161</v>
      </c>
      <c r="BM150" s="126" t="s">
        <v>195</v>
      </c>
    </row>
    <row r="151" spans="1:65" s="136" customFormat="1" x14ac:dyDescent="0.2">
      <c r="B151" s="137"/>
      <c r="D151" s="130" t="s">
        <v>163</v>
      </c>
      <c r="E151" s="138" t="s">
        <v>1</v>
      </c>
      <c r="F151" s="139" t="s">
        <v>196</v>
      </c>
      <c r="H151" s="140">
        <v>173.405</v>
      </c>
      <c r="I151" s="5"/>
      <c r="L151" s="137"/>
      <c r="M151" s="141"/>
      <c r="N151" s="142"/>
      <c r="O151" s="142"/>
      <c r="P151" s="142"/>
      <c r="Q151" s="142"/>
      <c r="R151" s="142"/>
      <c r="S151" s="142"/>
      <c r="T151" s="143"/>
      <c r="AT151" s="138" t="s">
        <v>163</v>
      </c>
      <c r="AU151" s="138" t="s">
        <v>87</v>
      </c>
      <c r="AV151" s="136" t="s">
        <v>87</v>
      </c>
      <c r="AW151" s="136" t="s">
        <v>32</v>
      </c>
      <c r="AX151" s="136" t="s">
        <v>85</v>
      </c>
      <c r="AY151" s="138" t="s">
        <v>155</v>
      </c>
    </row>
    <row r="152" spans="1:65" s="101" customFormat="1" ht="22.8" customHeight="1" x14ac:dyDescent="0.25">
      <c r="B152" s="102"/>
      <c r="D152" s="103" t="s">
        <v>76</v>
      </c>
      <c r="E152" s="112" t="s">
        <v>161</v>
      </c>
      <c r="F152" s="112" t="s">
        <v>197</v>
      </c>
      <c r="I152" s="3"/>
      <c r="J152" s="113">
        <f>BK152</f>
        <v>0</v>
      </c>
      <c r="L152" s="102"/>
      <c r="M152" s="106"/>
      <c r="N152" s="107"/>
      <c r="O152" s="107"/>
      <c r="P152" s="108">
        <f>SUM(P153:P160)</f>
        <v>0</v>
      </c>
      <c r="Q152" s="107"/>
      <c r="R152" s="108">
        <f>SUM(R153:R160)</f>
        <v>3.0336E-3</v>
      </c>
      <c r="S152" s="107"/>
      <c r="T152" s="109">
        <f>SUM(T153:T160)</f>
        <v>0</v>
      </c>
      <c r="AR152" s="103" t="s">
        <v>85</v>
      </c>
      <c r="AT152" s="110" t="s">
        <v>76</v>
      </c>
      <c r="AU152" s="110" t="s">
        <v>85</v>
      </c>
      <c r="AY152" s="103" t="s">
        <v>155</v>
      </c>
      <c r="BK152" s="111">
        <f>SUM(BK153:BK160)</f>
        <v>0</v>
      </c>
    </row>
    <row r="153" spans="1:65" s="33" customFormat="1" ht="21.6" customHeight="1" x14ac:dyDescent="0.2">
      <c r="A153" s="30"/>
      <c r="B153" s="31"/>
      <c r="C153" s="114" t="s">
        <v>194</v>
      </c>
      <c r="D153" s="114" t="s">
        <v>157</v>
      </c>
      <c r="E153" s="115" t="s">
        <v>198</v>
      </c>
      <c r="F153" s="116" t="s">
        <v>199</v>
      </c>
      <c r="G153" s="117" t="s">
        <v>160</v>
      </c>
      <c r="H153" s="118">
        <v>26.76</v>
      </c>
      <c r="I153" s="4"/>
      <c r="J153" s="119">
        <f>ROUND(I153*H153,2)</f>
        <v>0</v>
      </c>
      <c r="K153" s="120"/>
      <c r="L153" s="31"/>
      <c r="M153" s="121" t="s">
        <v>1</v>
      </c>
      <c r="N153" s="122" t="s">
        <v>42</v>
      </c>
      <c r="O153" s="123"/>
      <c r="P153" s="124">
        <f>O153*H153</f>
        <v>0</v>
      </c>
      <c r="Q153" s="124">
        <v>0</v>
      </c>
      <c r="R153" s="124">
        <f>Q153*H153</f>
        <v>0</v>
      </c>
      <c r="S153" s="124">
        <v>0</v>
      </c>
      <c r="T153" s="125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26" t="s">
        <v>161</v>
      </c>
      <c r="AT153" s="126" t="s">
        <v>157</v>
      </c>
      <c r="AU153" s="126" t="s">
        <v>87</v>
      </c>
      <c r="AY153" s="20" t="s">
        <v>155</v>
      </c>
      <c r="BE153" s="127">
        <f>IF(N153="základní",J153,0)</f>
        <v>0</v>
      </c>
      <c r="BF153" s="127">
        <f>IF(N153="snížená",J153,0)</f>
        <v>0</v>
      </c>
      <c r="BG153" s="127">
        <f>IF(N153="zákl. přenesená",J153,0)</f>
        <v>0</v>
      </c>
      <c r="BH153" s="127">
        <f>IF(N153="sníž. přenesená",J153,0)</f>
        <v>0</v>
      </c>
      <c r="BI153" s="127">
        <f>IF(N153="nulová",J153,0)</f>
        <v>0</v>
      </c>
      <c r="BJ153" s="20" t="s">
        <v>85</v>
      </c>
      <c r="BK153" s="127">
        <f>ROUND(I153*H153,2)</f>
        <v>0</v>
      </c>
      <c r="BL153" s="20" t="s">
        <v>161</v>
      </c>
      <c r="BM153" s="126" t="s">
        <v>200</v>
      </c>
    </row>
    <row r="154" spans="1:65" s="136" customFormat="1" x14ac:dyDescent="0.2">
      <c r="B154" s="137"/>
      <c r="D154" s="130" t="s">
        <v>163</v>
      </c>
      <c r="E154" s="138" t="s">
        <v>1</v>
      </c>
      <c r="F154" s="139" t="s">
        <v>201</v>
      </c>
      <c r="H154" s="140">
        <v>26.76</v>
      </c>
      <c r="I154" s="5"/>
      <c r="L154" s="137"/>
      <c r="M154" s="141"/>
      <c r="N154" s="142"/>
      <c r="O154" s="142"/>
      <c r="P154" s="142"/>
      <c r="Q154" s="142"/>
      <c r="R154" s="142"/>
      <c r="S154" s="142"/>
      <c r="T154" s="143"/>
      <c r="AT154" s="138" t="s">
        <v>163</v>
      </c>
      <c r="AU154" s="138" t="s">
        <v>87</v>
      </c>
      <c r="AV154" s="136" t="s">
        <v>87</v>
      </c>
      <c r="AW154" s="136" t="s">
        <v>32</v>
      </c>
      <c r="AX154" s="136" t="s">
        <v>77</v>
      </c>
      <c r="AY154" s="138" t="s">
        <v>155</v>
      </c>
    </row>
    <row r="155" spans="1:65" s="144" customFormat="1" x14ac:dyDescent="0.2">
      <c r="B155" s="145"/>
      <c r="D155" s="130" t="s">
        <v>163</v>
      </c>
      <c r="E155" s="146" t="s">
        <v>100</v>
      </c>
      <c r="F155" s="147" t="s">
        <v>165</v>
      </c>
      <c r="H155" s="148">
        <v>26.76</v>
      </c>
      <c r="I155" s="6"/>
      <c r="L155" s="145"/>
      <c r="M155" s="149"/>
      <c r="N155" s="150"/>
      <c r="O155" s="150"/>
      <c r="P155" s="150"/>
      <c r="Q155" s="150"/>
      <c r="R155" s="150"/>
      <c r="S155" s="150"/>
      <c r="T155" s="151"/>
      <c r="AT155" s="146" t="s">
        <v>163</v>
      </c>
      <c r="AU155" s="146" t="s">
        <v>87</v>
      </c>
      <c r="AV155" s="144" t="s">
        <v>161</v>
      </c>
      <c r="AW155" s="144" t="s">
        <v>32</v>
      </c>
      <c r="AX155" s="144" t="s">
        <v>85</v>
      </c>
      <c r="AY155" s="146" t="s">
        <v>155</v>
      </c>
    </row>
    <row r="156" spans="1:65" s="33" customFormat="1" ht="21.6" customHeight="1" x14ac:dyDescent="0.2">
      <c r="A156" s="30"/>
      <c r="B156" s="31"/>
      <c r="C156" s="114" t="s">
        <v>202</v>
      </c>
      <c r="D156" s="114" t="s">
        <v>157</v>
      </c>
      <c r="E156" s="115" t="s">
        <v>203</v>
      </c>
      <c r="F156" s="116" t="s">
        <v>204</v>
      </c>
      <c r="G156" s="117" t="s">
        <v>160</v>
      </c>
      <c r="H156" s="118">
        <v>0.14399999999999999</v>
      </c>
      <c r="I156" s="4"/>
      <c r="J156" s="119">
        <f>ROUND(I156*H156,2)</f>
        <v>0</v>
      </c>
      <c r="K156" s="120"/>
      <c r="L156" s="31"/>
      <c r="M156" s="121" t="s">
        <v>1</v>
      </c>
      <c r="N156" s="122" t="s">
        <v>42</v>
      </c>
      <c r="O156" s="123"/>
      <c r="P156" s="124">
        <f>O156*H156</f>
        <v>0</v>
      </c>
      <c r="Q156" s="124">
        <v>0</v>
      </c>
      <c r="R156" s="124">
        <f>Q156*H156</f>
        <v>0</v>
      </c>
      <c r="S156" s="124">
        <v>0</v>
      </c>
      <c r="T156" s="12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26" t="s">
        <v>161</v>
      </c>
      <c r="AT156" s="126" t="s">
        <v>157</v>
      </c>
      <c r="AU156" s="126" t="s">
        <v>87</v>
      </c>
      <c r="AY156" s="20" t="s">
        <v>155</v>
      </c>
      <c r="BE156" s="127">
        <f>IF(N156="základní",J156,0)</f>
        <v>0</v>
      </c>
      <c r="BF156" s="127">
        <f>IF(N156="snížená",J156,0)</f>
        <v>0</v>
      </c>
      <c r="BG156" s="127">
        <f>IF(N156="zákl. přenesená",J156,0)</f>
        <v>0</v>
      </c>
      <c r="BH156" s="127">
        <f>IF(N156="sníž. přenesená",J156,0)</f>
        <v>0</v>
      </c>
      <c r="BI156" s="127">
        <f>IF(N156="nulová",J156,0)</f>
        <v>0</v>
      </c>
      <c r="BJ156" s="20" t="s">
        <v>85</v>
      </c>
      <c r="BK156" s="127">
        <f>ROUND(I156*H156,2)</f>
        <v>0</v>
      </c>
      <c r="BL156" s="20" t="s">
        <v>161</v>
      </c>
      <c r="BM156" s="126" t="s">
        <v>205</v>
      </c>
    </row>
    <row r="157" spans="1:65" s="128" customFormat="1" x14ac:dyDescent="0.2">
      <c r="B157" s="129"/>
      <c r="D157" s="130" t="s">
        <v>163</v>
      </c>
      <c r="E157" s="131" t="s">
        <v>1</v>
      </c>
      <c r="F157" s="132" t="s">
        <v>206</v>
      </c>
      <c r="H157" s="131" t="s">
        <v>1</v>
      </c>
      <c r="I157" s="7"/>
      <c r="L157" s="129"/>
      <c r="M157" s="133"/>
      <c r="N157" s="134"/>
      <c r="O157" s="134"/>
      <c r="P157" s="134"/>
      <c r="Q157" s="134"/>
      <c r="R157" s="134"/>
      <c r="S157" s="134"/>
      <c r="T157" s="135"/>
      <c r="AT157" s="131" t="s">
        <v>163</v>
      </c>
      <c r="AU157" s="131" t="s">
        <v>87</v>
      </c>
      <c r="AV157" s="128" t="s">
        <v>85</v>
      </c>
      <c r="AW157" s="128" t="s">
        <v>32</v>
      </c>
      <c r="AX157" s="128" t="s">
        <v>77</v>
      </c>
      <c r="AY157" s="131" t="s">
        <v>155</v>
      </c>
    </row>
    <row r="158" spans="1:65" s="136" customFormat="1" x14ac:dyDescent="0.2">
      <c r="B158" s="137"/>
      <c r="D158" s="130" t="s">
        <v>163</v>
      </c>
      <c r="E158" s="138" t="s">
        <v>1</v>
      </c>
      <c r="F158" s="139" t="s">
        <v>207</v>
      </c>
      <c r="H158" s="140">
        <v>0.14399999999999999</v>
      </c>
      <c r="I158" s="5"/>
      <c r="L158" s="137"/>
      <c r="M158" s="141"/>
      <c r="N158" s="142"/>
      <c r="O158" s="142"/>
      <c r="P158" s="142"/>
      <c r="Q158" s="142"/>
      <c r="R158" s="142"/>
      <c r="S158" s="142"/>
      <c r="T158" s="143"/>
      <c r="AT158" s="138" t="s">
        <v>163</v>
      </c>
      <c r="AU158" s="138" t="s">
        <v>87</v>
      </c>
      <c r="AV158" s="136" t="s">
        <v>87</v>
      </c>
      <c r="AW158" s="136" t="s">
        <v>32</v>
      </c>
      <c r="AX158" s="136" t="s">
        <v>85</v>
      </c>
      <c r="AY158" s="138" t="s">
        <v>155</v>
      </c>
    </row>
    <row r="159" spans="1:65" s="33" customFormat="1" ht="21.6" customHeight="1" x14ac:dyDescent="0.2">
      <c r="A159" s="30"/>
      <c r="B159" s="31"/>
      <c r="C159" s="114" t="s">
        <v>208</v>
      </c>
      <c r="D159" s="114" t="s">
        <v>157</v>
      </c>
      <c r="E159" s="115" t="s">
        <v>209</v>
      </c>
      <c r="F159" s="116" t="s">
        <v>210</v>
      </c>
      <c r="G159" s="117" t="s">
        <v>211</v>
      </c>
      <c r="H159" s="118">
        <v>0.48</v>
      </c>
      <c r="I159" s="4"/>
      <c r="J159" s="119">
        <f>ROUND(I159*H159,2)</f>
        <v>0</v>
      </c>
      <c r="K159" s="120"/>
      <c r="L159" s="31"/>
      <c r="M159" s="121" t="s">
        <v>1</v>
      </c>
      <c r="N159" s="122" t="s">
        <v>42</v>
      </c>
      <c r="O159" s="123"/>
      <c r="P159" s="124">
        <f>O159*H159</f>
        <v>0</v>
      </c>
      <c r="Q159" s="124">
        <v>6.3200000000000001E-3</v>
      </c>
      <c r="R159" s="124">
        <f>Q159*H159</f>
        <v>3.0336E-3</v>
      </c>
      <c r="S159" s="124">
        <v>0</v>
      </c>
      <c r="T159" s="12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26" t="s">
        <v>161</v>
      </c>
      <c r="AT159" s="126" t="s">
        <v>157</v>
      </c>
      <c r="AU159" s="126" t="s">
        <v>87</v>
      </c>
      <c r="AY159" s="20" t="s">
        <v>155</v>
      </c>
      <c r="BE159" s="127">
        <f>IF(N159="základní",J159,0)</f>
        <v>0</v>
      </c>
      <c r="BF159" s="127">
        <f>IF(N159="snížená",J159,0)</f>
        <v>0</v>
      </c>
      <c r="BG159" s="127">
        <f>IF(N159="zákl. přenesená",J159,0)</f>
        <v>0</v>
      </c>
      <c r="BH159" s="127">
        <f>IF(N159="sníž. přenesená",J159,0)</f>
        <v>0</v>
      </c>
      <c r="BI159" s="127">
        <f>IF(N159="nulová",J159,0)</f>
        <v>0</v>
      </c>
      <c r="BJ159" s="20" t="s">
        <v>85</v>
      </c>
      <c r="BK159" s="127">
        <f>ROUND(I159*H159,2)</f>
        <v>0</v>
      </c>
      <c r="BL159" s="20" t="s">
        <v>161</v>
      </c>
      <c r="BM159" s="126" t="s">
        <v>212</v>
      </c>
    </row>
    <row r="160" spans="1:65" s="136" customFormat="1" x14ac:dyDescent="0.2">
      <c r="B160" s="137"/>
      <c r="D160" s="130" t="s">
        <v>163</v>
      </c>
      <c r="E160" s="138" t="s">
        <v>1</v>
      </c>
      <c r="F160" s="139" t="s">
        <v>213</v>
      </c>
      <c r="H160" s="140">
        <v>0.48</v>
      </c>
      <c r="I160" s="5"/>
      <c r="L160" s="137"/>
      <c r="M160" s="141"/>
      <c r="N160" s="142"/>
      <c r="O160" s="142"/>
      <c r="P160" s="142"/>
      <c r="Q160" s="142"/>
      <c r="R160" s="142"/>
      <c r="S160" s="142"/>
      <c r="T160" s="143"/>
      <c r="AT160" s="138" t="s">
        <v>163</v>
      </c>
      <c r="AU160" s="138" t="s">
        <v>87</v>
      </c>
      <c r="AV160" s="136" t="s">
        <v>87</v>
      </c>
      <c r="AW160" s="136" t="s">
        <v>32</v>
      </c>
      <c r="AX160" s="136" t="s">
        <v>85</v>
      </c>
      <c r="AY160" s="138" t="s">
        <v>155</v>
      </c>
    </row>
    <row r="161" spans="1:65" s="101" customFormat="1" ht="22.8" customHeight="1" x14ac:dyDescent="0.25">
      <c r="B161" s="102"/>
      <c r="D161" s="103" t="s">
        <v>76</v>
      </c>
      <c r="E161" s="112" t="s">
        <v>194</v>
      </c>
      <c r="F161" s="112" t="s">
        <v>214</v>
      </c>
      <c r="I161" s="3"/>
      <c r="J161" s="113">
        <f>BK161</f>
        <v>0</v>
      </c>
      <c r="L161" s="102"/>
      <c r="M161" s="106"/>
      <c r="N161" s="107"/>
      <c r="O161" s="107"/>
      <c r="P161" s="108">
        <f>SUM(P162:P254)</f>
        <v>0</v>
      </c>
      <c r="Q161" s="107"/>
      <c r="R161" s="108">
        <f>SUM(R162:R254)</f>
        <v>0.75940590000000008</v>
      </c>
      <c r="S161" s="107"/>
      <c r="T161" s="109">
        <f>SUM(T162:T254)</f>
        <v>0</v>
      </c>
      <c r="AR161" s="103" t="s">
        <v>85</v>
      </c>
      <c r="AT161" s="110" t="s">
        <v>76</v>
      </c>
      <c r="AU161" s="110" t="s">
        <v>85</v>
      </c>
      <c r="AY161" s="103" t="s">
        <v>155</v>
      </c>
      <c r="BK161" s="111">
        <f>SUM(BK162:BK254)</f>
        <v>0</v>
      </c>
    </row>
    <row r="162" spans="1:65" s="33" customFormat="1" ht="21.6" customHeight="1" x14ac:dyDescent="0.2">
      <c r="A162" s="30"/>
      <c r="B162" s="31"/>
      <c r="C162" s="114" t="s">
        <v>215</v>
      </c>
      <c r="D162" s="114" t="s">
        <v>157</v>
      </c>
      <c r="E162" s="115" t="s">
        <v>216</v>
      </c>
      <c r="F162" s="116" t="s">
        <v>217</v>
      </c>
      <c r="G162" s="117" t="s">
        <v>218</v>
      </c>
      <c r="H162" s="118">
        <v>4</v>
      </c>
      <c r="I162" s="4"/>
      <c r="J162" s="119">
        <f>ROUND(I162*H162,2)</f>
        <v>0</v>
      </c>
      <c r="K162" s="120"/>
      <c r="L162" s="31"/>
      <c r="M162" s="121" t="s">
        <v>1</v>
      </c>
      <c r="N162" s="122" t="s">
        <v>42</v>
      </c>
      <c r="O162" s="123"/>
      <c r="P162" s="124">
        <f>O162*H162</f>
        <v>0</v>
      </c>
      <c r="Q162" s="124">
        <v>1.67E-3</v>
      </c>
      <c r="R162" s="124">
        <f>Q162*H162</f>
        <v>6.6800000000000002E-3</v>
      </c>
      <c r="S162" s="124">
        <v>0</v>
      </c>
      <c r="T162" s="125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26" t="s">
        <v>161</v>
      </c>
      <c r="AT162" s="126" t="s">
        <v>157</v>
      </c>
      <c r="AU162" s="126" t="s">
        <v>87</v>
      </c>
      <c r="AY162" s="20" t="s">
        <v>155</v>
      </c>
      <c r="BE162" s="127">
        <f>IF(N162="základní",J162,0)</f>
        <v>0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20" t="s">
        <v>85</v>
      </c>
      <c r="BK162" s="127">
        <f>ROUND(I162*H162,2)</f>
        <v>0</v>
      </c>
      <c r="BL162" s="20" t="s">
        <v>161</v>
      </c>
      <c r="BM162" s="126" t="s">
        <v>219</v>
      </c>
    </row>
    <row r="163" spans="1:65" s="136" customFormat="1" x14ac:dyDescent="0.2">
      <c r="B163" s="137"/>
      <c r="D163" s="130" t="s">
        <v>163</v>
      </c>
      <c r="E163" s="138" t="s">
        <v>1</v>
      </c>
      <c r="F163" s="139" t="s">
        <v>161</v>
      </c>
      <c r="H163" s="140">
        <v>4</v>
      </c>
      <c r="I163" s="5"/>
      <c r="L163" s="137"/>
      <c r="M163" s="141"/>
      <c r="N163" s="142"/>
      <c r="O163" s="142"/>
      <c r="P163" s="142"/>
      <c r="Q163" s="142"/>
      <c r="R163" s="142"/>
      <c r="S163" s="142"/>
      <c r="T163" s="143"/>
      <c r="AT163" s="138" t="s">
        <v>163</v>
      </c>
      <c r="AU163" s="138" t="s">
        <v>87</v>
      </c>
      <c r="AV163" s="136" t="s">
        <v>87</v>
      </c>
      <c r="AW163" s="136" t="s">
        <v>32</v>
      </c>
      <c r="AX163" s="136" t="s">
        <v>85</v>
      </c>
      <c r="AY163" s="138" t="s">
        <v>155</v>
      </c>
    </row>
    <row r="164" spans="1:65" s="33" customFormat="1" ht="21.6" customHeight="1" x14ac:dyDescent="0.2">
      <c r="A164" s="30"/>
      <c r="B164" s="31"/>
      <c r="C164" s="152" t="s">
        <v>220</v>
      </c>
      <c r="D164" s="152" t="s">
        <v>190</v>
      </c>
      <c r="E164" s="153" t="s">
        <v>221</v>
      </c>
      <c r="F164" s="154" t="s">
        <v>222</v>
      </c>
      <c r="G164" s="155" t="s">
        <v>218</v>
      </c>
      <c r="H164" s="156">
        <v>2.02</v>
      </c>
      <c r="I164" s="8"/>
      <c r="J164" s="157">
        <f>ROUND(I164*H164,2)</f>
        <v>0</v>
      </c>
      <c r="K164" s="158"/>
      <c r="L164" s="159"/>
      <c r="M164" s="160" t="s">
        <v>1</v>
      </c>
      <c r="N164" s="161" t="s">
        <v>42</v>
      </c>
      <c r="O164" s="123"/>
      <c r="P164" s="124">
        <f>O164*H164</f>
        <v>0</v>
      </c>
      <c r="Q164" s="124">
        <v>7.9000000000000008E-3</v>
      </c>
      <c r="R164" s="124">
        <f>Q164*H164</f>
        <v>1.5958000000000003E-2</v>
      </c>
      <c r="S164" s="124">
        <v>0</v>
      </c>
      <c r="T164" s="125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26" t="s">
        <v>194</v>
      </c>
      <c r="AT164" s="126" t="s">
        <v>190</v>
      </c>
      <c r="AU164" s="126" t="s">
        <v>87</v>
      </c>
      <c r="AY164" s="20" t="s">
        <v>155</v>
      </c>
      <c r="BE164" s="127">
        <f>IF(N164="základní",J164,0)</f>
        <v>0</v>
      </c>
      <c r="BF164" s="127">
        <f>IF(N164="snížená",J164,0)</f>
        <v>0</v>
      </c>
      <c r="BG164" s="127">
        <f>IF(N164="zákl. přenesená",J164,0)</f>
        <v>0</v>
      </c>
      <c r="BH164" s="127">
        <f>IF(N164="sníž. přenesená",J164,0)</f>
        <v>0</v>
      </c>
      <c r="BI164" s="127">
        <f>IF(N164="nulová",J164,0)</f>
        <v>0</v>
      </c>
      <c r="BJ164" s="20" t="s">
        <v>85</v>
      </c>
      <c r="BK164" s="127">
        <f>ROUND(I164*H164,2)</f>
        <v>0</v>
      </c>
      <c r="BL164" s="20" t="s">
        <v>161</v>
      </c>
      <c r="BM164" s="126" t="s">
        <v>223</v>
      </c>
    </row>
    <row r="165" spans="1:65" s="136" customFormat="1" x14ac:dyDescent="0.2">
      <c r="B165" s="137"/>
      <c r="D165" s="130" t="s">
        <v>163</v>
      </c>
      <c r="E165" s="138" t="s">
        <v>1</v>
      </c>
      <c r="F165" s="139" t="s">
        <v>224</v>
      </c>
      <c r="H165" s="140">
        <v>2.02</v>
      </c>
      <c r="I165" s="5"/>
      <c r="L165" s="137"/>
      <c r="M165" s="141"/>
      <c r="N165" s="142"/>
      <c r="O165" s="142"/>
      <c r="P165" s="142"/>
      <c r="Q165" s="142"/>
      <c r="R165" s="142"/>
      <c r="S165" s="142"/>
      <c r="T165" s="143"/>
      <c r="AT165" s="138" t="s">
        <v>163</v>
      </c>
      <c r="AU165" s="138" t="s">
        <v>87</v>
      </c>
      <c r="AV165" s="136" t="s">
        <v>87</v>
      </c>
      <c r="AW165" s="136" t="s">
        <v>32</v>
      </c>
      <c r="AX165" s="136" t="s">
        <v>85</v>
      </c>
      <c r="AY165" s="138" t="s">
        <v>155</v>
      </c>
    </row>
    <row r="166" spans="1:65" s="33" customFormat="1" ht="32.4" customHeight="1" x14ac:dyDescent="0.2">
      <c r="A166" s="30"/>
      <c r="B166" s="31"/>
      <c r="C166" s="152" t="s">
        <v>225</v>
      </c>
      <c r="D166" s="152" t="s">
        <v>190</v>
      </c>
      <c r="E166" s="153" t="s">
        <v>226</v>
      </c>
      <c r="F166" s="154" t="s">
        <v>227</v>
      </c>
      <c r="G166" s="155" t="s">
        <v>218</v>
      </c>
      <c r="H166" s="156">
        <v>2.02</v>
      </c>
      <c r="I166" s="8"/>
      <c r="J166" s="157">
        <f>ROUND(I166*H166,2)</f>
        <v>0</v>
      </c>
      <c r="K166" s="158"/>
      <c r="L166" s="159"/>
      <c r="M166" s="160" t="s">
        <v>1</v>
      </c>
      <c r="N166" s="161" t="s">
        <v>42</v>
      </c>
      <c r="O166" s="123"/>
      <c r="P166" s="124">
        <f>O166*H166</f>
        <v>0</v>
      </c>
      <c r="Q166" s="124">
        <v>4.8999999999999998E-3</v>
      </c>
      <c r="R166" s="124">
        <f>Q166*H166</f>
        <v>9.8980000000000005E-3</v>
      </c>
      <c r="S166" s="124">
        <v>0</v>
      </c>
      <c r="T166" s="12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26" t="s">
        <v>194</v>
      </c>
      <c r="AT166" s="126" t="s">
        <v>190</v>
      </c>
      <c r="AU166" s="126" t="s">
        <v>87</v>
      </c>
      <c r="AY166" s="20" t="s">
        <v>155</v>
      </c>
      <c r="BE166" s="127">
        <f>IF(N166="základní",J166,0)</f>
        <v>0</v>
      </c>
      <c r="BF166" s="127">
        <f>IF(N166="snížená",J166,0)</f>
        <v>0</v>
      </c>
      <c r="BG166" s="127">
        <f>IF(N166="zákl. přenesená",J166,0)</f>
        <v>0</v>
      </c>
      <c r="BH166" s="127">
        <f>IF(N166="sníž. přenesená",J166,0)</f>
        <v>0</v>
      </c>
      <c r="BI166" s="127">
        <f>IF(N166="nulová",J166,0)</f>
        <v>0</v>
      </c>
      <c r="BJ166" s="20" t="s">
        <v>85</v>
      </c>
      <c r="BK166" s="127">
        <f>ROUND(I166*H166,2)</f>
        <v>0</v>
      </c>
      <c r="BL166" s="20" t="s">
        <v>161</v>
      </c>
      <c r="BM166" s="126" t="s">
        <v>228</v>
      </c>
    </row>
    <row r="167" spans="1:65" s="136" customFormat="1" x14ac:dyDescent="0.2">
      <c r="B167" s="137"/>
      <c r="D167" s="130" t="s">
        <v>163</v>
      </c>
      <c r="E167" s="138" t="s">
        <v>1</v>
      </c>
      <c r="F167" s="139" t="s">
        <v>224</v>
      </c>
      <c r="H167" s="140">
        <v>2.02</v>
      </c>
      <c r="I167" s="5"/>
      <c r="L167" s="137"/>
      <c r="M167" s="141"/>
      <c r="N167" s="142"/>
      <c r="O167" s="142"/>
      <c r="P167" s="142"/>
      <c r="Q167" s="142"/>
      <c r="R167" s="142"/>
      <c r="S167" s="142"/>
      <c r="T167" s="143"/>
      <c r="AT167" s="138" t="s">
        <v>163</v>
      </c>
      <c r="AU167" s="138" t="s">
        <v>87</v>
      </c>
      <c r="AV167" s="136" t="s">
        <v>87</v>
      </c>
      <c r="AW167" s="136" t="s">
        <v>32</v>
      </c>
      <c r="AX167" s="136" t="s">
        <v>85</v>
      </c>
      <c r="AY167" s="138" t="s">
        <v>155</v>
      </c>
    </row>
    <row r="168" spans="1:65" s="33" customFormat="1" ht="32.4" customHeight="1" x14ac:dyDescent="0.2">
      <c r="A168" s="30"/>
      <c r="B168" s="31"/>
      <c r="C168" s="114" t="s">
        <v>229</v>
      </c>
      <c r="D168" s="114" t="s">
        <v>157</v>
      </c>
      <c r="E168" s="115" t="s">
        <v>230</v>
      </c>
      <c r="F168" s="116" t="s">
        <v>231</v>
      </c>
      <c r="G168" s="117" t="s">
        <v>218</v>
      </c>
      <c r="H168" s="118">
        <v>6</v>
      </c>
      <c r="I168" s="4"/>
      <c r="J168" s="119">
        <f>ROUND(I168*H168,2)</f>
        <v>0</v>
      </c>
      <c r="K168" s="120"/>
      <c r="L168" s="31"/>
      <c r="M168" s="121" t="s">
        <v>1</v>
      </c>
      <c r="N168" s="122" t="s">
        <v>42</v>
      </c>
      <c r="O168" s="123"/>
      <c r="P168" s="124">
        <f>O168*H168</f>
        <v>0</v>
      </c>
      <c r="Q168" s="124">
        <v>0</v>
      </c>
      <c r="R168" s="124">
        <f>Q168*H168</f>
        <v>0</v>
      </c>
      <c r="S168" s="124">
        <v>0</v>
      </c>
      <c r="T168" s="12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26" t="s">
        <v>161</v>
      </c>
      <c r="AT168" s="126" t="s">
        <v>157</v>
      </c>
      <c r="AU168" s="126" t="s">
        <v>87</v>
      </c>
      <c r="AY168" s="20" t="s">
        <v>155</v>
      </c>
      <c r="BE168" s="127">
        <f>IF(N168="základní",J168,0)</f>
        <v>0</v>
      </c>
      <c r="BF168" s="127">
        <f>IF(N168="snížená",J168,0)</f>
        <v>0</v>
      </c>
      <c r="BG168" s="127">
        <f>IF(N168="zákl. přenesená",J168,0)</f>
        <v>0</v>
      </c>
      <c r="BH168" s="127">
        <f>IF(N168="sníž. přenesená",J168,0)</f>
        <v>0</v>
      </c>
      <c r="BI168" s="127">
        <f>IF(N168="nulová",J168,0)</f>
        <v>0</v>
      </c>
      <c r="BJ168" s="20" t="s">
        <v>85</v>
      </c>
      <c r="BK168" s="127">
        <f>ROUND(I168*H168,2)</f>
        <v>0</v>
      </c>
      <c r="BL168" s="20" t="s">
        <v>161</v>
      </c>
      <c r="BM168" s="126" t="s">
        <v>232</v>
      </c>
    </row>
    <row r="169" spans="1:65" s="136" customFormat="1" x14ac:dyDescent="0.2">
      <c r="B169" s="137"/>
      <c r="D169" s="130" t="s">
        <v>163</v>
      </c>
      <c r="E169" s="138" t="s">
        <v>1</v>
      </c>
      <c r="F169" s="139" t="s">
        <v>184</v>
      </c>
      <c r="H169" s="140">
        <v>6</v>
      </c>
      <c r="I169" s="5"/>
      <c r="L169" s="137"/>
      <c r="M169" s="141"/>
      <c r="N169" s="142"/>
      <c r="O169" s="142"/>
      <c r="P169" s="142"/>
      <c r="Q169" s="142"/>
      <c r="R169" s="142"/>
      <c r="S169" s="142"/>
      <c r="T169" s="143"/>
      <c r="AT169" s="138" t="s">
        <v>163</v>
      </c>
      <c r="AU169" s="138" t="s">
        <v>87</v>
      </c>
      <c r="AV169" s="136" t="s">
        <v>87</v>
      </c>
      <c r="AW169" s="136" t="s">
        <v>32</v>
      </c>
      <c r="AX169" s="136" t="s">
        <v>85</v>
      </c>
      <c r="AY169" s="138" t="s">
        <v>155</v>
      </c>
    </row>
    <row r="170" spans="1:65" s="33" customFormat="1" ht="32.4" customHeight="1" x14ac:dyDescent="0.2">
      <c r="A170" s="30"/>
      <c r="B170" s="31"/>
      <c r="C170" s="114" t="s">
        <v>8</v>
      </c>
      <c r="D170" s="114" t="s">
        <v>157</v>
      </c>
      <c r="E170" s="115" t="s">
        <v>233</v>
      </c>
      <c r="F170" s="116" t="s">
        <v>234</v>
      </c>
      <c r="G170" s="117" t="s">
        <v>218</v>
      </c>
      <c r="H170" s="118">
        <v>2</v>
      </c>
      <c r="I170" s="4"/>
      <c r="J170" s="119">
        <f>ROUND(I170*H170,2)</f>
        <v>0</v>
      </c>
      <c r="K170" s="120"/>
      <c r="L170" s="31"/>
      <c r="M170" s="121" t="s">
        <v>1</v>
      </c>
      <c r="N170" s="122" t="s">
        <v>42</v>
      </c>
      <c r="O170" s="123"/>
      <c r="P170" s="124">
        <f>O170*H170</f>
        <v>0</v>
      </c>
      <c r="Q170" s="124">
        <v>0</v>
      </c>
      <c r="R170" s="124">
        <f>Q170*H170</f>
        <v>0</v>
      </c>
      <c r="S170" s="124">
        <v>0</v>
      </c>
      <c r="T170" s="125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26" t="s">
        <v>161</v>
      </c>
      <c r="AT170" s="126" t="s">
        <v>157</v>
      </c>
      <c r="AU170" s="126" t="s">
        <v>87</v>
      </c>
      <c r="AY170" s="20" t="s">
        <v>155</v>
      </c>
      <c r="BE170" s="127">
        <f>IF(N170="základní",J170,0)</f>
        <v>0</v>
      </c>
      <c r="BF170" s="127">
        <f>IF(N170="snížená",J170,0)</f>
        <v>0</v>
      </c>
      <c r="BG170" s="127">
        <f>IF(N170="zákl. přenesená",J170,0)</f>
        <v>0</v>
      </c>
      <c r="BH170" s="127">
        <f>IF(N170="sníž. přenesená",J170,0)</f>
        <v>0</v>
      </c>
      <c r="BI170" s="127">
        <f>IF(N170="nulová",J170,0)</f>
        <v>0</v>
      </c>
      <c r="BJ170" s="20" t="s">
        <v>85</v>
      </c>
      <c r="BK170" s="127">
        <f>ROUND(I170*H170,2)</f>
        <v>0</v>
      </c>
      <c r="BL170" s="20" t="s">
        <v>161</v>
      </c>
      <c r="BM170" s="126" t="s">
        <v>235</v>
      </c>
    </row>
    <row r="171" spans="1:65" s="136" customFormat="1" x14ac:dyDescent="0.2">
      <c r="B171" s="137"/>
      <c r="D171" s="130" t="s">
        <v>163</v>
      </c>
      <c r="E171" s="138" t="s">
        <v>1</v>
      </c>
      <c r="F171" s="139" t="s">
        <v>87</v>
      </c>
      <c r="H171" s="140">
        <v>2</v>
      </c>
      <c r="I171" s="5"/>
      <c r="L171" s="137"/>
      <c r="M171" s="141"/>
      <c r="N171" s="142"/>
      <c r="O171" s="142"/>
      <c r="P171" s="142"/>
      <c r="Q171" s="142"/>
      <c r="R171" s="142"/>
      <c r="S171" s="142"/>
      <c r="T171" s="143"/>
      <c r="AT171" s="138" t="s">
        <v>163</v>
      </c>
      <c r="AU171" s="138" t="s">
        <v>87</v>
      </c>
      <c r="AV171" s="136" t="s">
        <v>87</v>
      </c>
      <c r="AW171" s="136" t="s">
        <v>32</v>
      </c>
      <c r="AX171" s="136" t="s">
        <v>85</v>
      </c>
      <c r="AY171" s="138" t="s">
        <v>155</v>
      </c>
    </row>
    <row r="172" spans="1:65" s="33" customFormat="1" ht="21.6" customHeight="1" x14ac:dyDescent="0.2">
      <c r="A172" s="30"/>
      <c r="B172" s="31"/>
      <c r="C172" s="114" t="s">
        <v>236</v>
      </c>
      <c r="D172" s="114" t="s">
        <v>157</v>
      </c>
      <c r="E172" s="115" t="s">
        <v>237</v>
      </c>
      <c r="F172" s="116" t="s">
        <v>238</v>
      </c>
      <c r="G172" s="117" t="s">
        <v>218</v>
      </c>
      <c r="H172" s="118">
        <v>2</v>
      </c>
      <c r="I172" s="4"/>
      <c r="J172" s="119">
        <f>ROUND(I172*H172,2)</f>
        <v>0</v>
      </c>
      <c r="K172" s="120"/>
      <c r="L172" s="31"/>
      <c r="M172" s="121" t="s">
        <v>1</v>
      </c>
      <c r="N172" s="122" t="s">
        <v>42</v>
      </c>
      <c r="O172" s="123"/>
      <c r="P172" s="124">
        <f>O172*H172</f>
        <v>0</v>
      </c>
      <c r="Q172" s="124">
        <v>1.67E-3</v>
      </c>
      <c r="R172" s="124">
        <f>Q172*H172</f>
        <v>3.3400000000000001E-3</v>
      </c>
      <c r="S172" s="124">
        <v>0</v>
      </c>
      <c r="T172" s="12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26" t="s">
        <v>161</v>
      </c>
      <c r="AT172" s="126" t="s">
        <v>157</v>
      </c>
      <c r="AU172" s="126" t="s">
        <v>87</v>
      </c>
      <c r="AY172" s="20" t="s">
        <v>155</v>
      </c>
      <c r="BE172" s="127">
        <f>IF(N172="základní",J172,0)</f>
        <v>0</v>
      </c>
      <c r="BF172" s="127">
        <f>IF(N172="snížená",J172,0)</f>
        <v>0</v>
      </c>
      <c r="BG172" s="127">
        <f>IF(N172="zákl. přenesená",J172,0)</f>
        <v>0</v>
      </c>
      <c r="BH172" s="127">
        <f>IF(N172="sníž. přenesená",J172,0)</f>
        <v>0</v>
      </c>
      <c r="BI172" s="127">
        <f>IF(N172="nulová",J172,0)</f>
        <v>0</v>
      </c>
      <c r="BJ172" s="20" t="s">
        <v>85</v>
      </c>
      <c r="BK172" s="127">
        <f>ROUND(I172*H172,2)</f>
        <v>0</v>
      </c>
      <c r="BL172" s="20" t="s">
        <v>161</v>
      </c>
      <c r="BM172" s="126" t="s">
        <v>239</v>
      </c>
    </row>
    <row r="173" spans="1:65" s="136" customFormat="1" x14ac:dyDescent="0.2">
      <c r="B173" s="137"/>
      <c r="D173" s="130" t="s">
        <v>163</v>
      </c>
      <c r="E173" s="138" t="s">
        <v>1</v>
      </c>
      <c r="F173" s="139" t="s">
        <v>240</v>
      </c>
      <c r="H173" s="140">
        <v>2</v>
      </c>
      <c r="I173" s="5"/>
      <c r="L173" s="137"/>
      <c r="M173" s="141"/>
      <c r="N173" s="142"/>
      <c r="O173" s="142"/>
      <c r="P173" s="142"/>
      <c r="Q173" s="142"/>
      <c r="R173" s="142"/>
      <c r="S173" s="142"/>
      <c r="T173" s="143"/>
      <c r="AT173" s="138" t="s">
        <v>163</v>
      </c>
      <c r="AU173" s="138" t="s">
        <v>87</v>
      </c>
      <c r="AV173" s="136" t="s">
        <v>87</v>
      </c>
      <c r="AW173" s="136" t="s">
        <v>32</v>
      </c>
      <c r="AX173" s="136" t="s">
        <v>85</v>
      </c>
      <c r="AY173" s="138" t="s">
        <v>155</v>
      </c>
    </row>
    <row r="174" spans="1:65" s="33" customFormat="1" ht="14.4" customHeight="1" x14ac:dyDescent="0.2">
      <c r="A174" s="30"/>
      <c r="B174" s="31"/>
      <c r="C174" s="152" t="s">
        <v>241</v>
      </c>
      <c r="D174" s="152" t="s">
        <v>190</v>
      </c>
      <c r="E174" s="153" t="s">
        <v>242</v>
      </c>
      <c r="F174" s="154" t="s">
        <v>243</v>
      </c>
      <c r="G174" s="155" t="s">
        <v>218</v>
      </c>
      <c r="H174" s="156">
        <v>1.01</v>
      </c>
      <c r="I174" s="8"/>
      <c r="J174" s="157">
        <f>ROUND(I174*H174,2)</f>
        <v>0</v>
      </c>
      <c r="K174" s="158"/>
      <c r="L174" s="159"/>
      <c r="M174" s="160" t="s">
        <v>1</v>
      </c>
      <c r="N174" s="161" t="s">
        <v>42</v>
      </c>
      <c r="O174" s="123"/>
      <c r="P174" s="124">
        <f>O174*H174</f>
        <v>0</v>
      </c>
      <c r="Q174" s="124">
        <v>2.8E-3</v>
      </c>
      <c r="R174" s="124">
        <f>Q174*H174</f>
        <v>2.8279999999999998E-3</v>
      </c>
      <c r="S174" s="124">
        <v>0</v>
      </c>
      <c r="T174" s="12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26" t="s">
        <v>194</v>
      </c>
      <c r="AT174" s="126" t="s">
        <v>190</v>
      </c>
      <c r="AU174" s="126" t="s">
        <v>87</v>
      </c>
      <c r="AY174" s="20" t="s">
        <v>155</v>
      </c>
      <c r="BE174" s="127">
        <f>IF(N174="základní",J174,0)</f>
        <v>0</v>
      </c>
      <c r="BF174" s="127">
        <f>IF(N174="snížená",J174,0)</f>
        <v>0</v>
      </c>
      <c r="BG174" s="127">
        <f>IF(N174="zákl. přenesená",J174,0)</f>
        <v>0</v>
      </c>
      <c r="BH174" s="127">
        <f>IF(N174="sníž. přenesená",J174,0)</f>
        <v>0</v>
      </c>
      <c r="BI174" s="127">
        <f>IF(N174="nulová",J174,0)</f>
        <v>0</v>
      </c>
      <c r="BJ174" s="20" t="s">
        <v>85</v>
      </c>
      <c r="BK174" s="127">
        <f>ROUND(I174*H174,2)</f>
        <v>0</v>
      </c>
      <c r="BL174" s="20" t="s">
        <v>161</v>
      </c>
      <c r="BM174" s="126" t="s">
        <v>244</v>
      </c>
    </row>
    <row r="175" spans="1:65" s="136" customFormat="1" x14ac:dyDescent="0.2">
      <c r="B175" s="137"/>
      <c r="D175" s="130" t="s">
        <v>163</v>
      </c>
      <c r="E175" s="138" t="s">
        <v>1</v>
      </c>
      <c r="F175" s="139" t="s">
        <v>245</v>
      </c>
      <c r="H175" s="140">
        <v>1.01</v>
      </c>
      <c r="I175" s="5"/>
      <c r="L175" s="137"/>
      <c r="M175" s="141"/>
      <c r="N175" s="142"/>
      <c r="O175" s="142"/>
      <c r="P175" s="142"/>
      <c r="Q175" s="142"/>
      <c r="R175" s="142"/>
      <c r="S175" s="142"/>
      <c r="T175" s="143"/>
      <c r="AT175" s="138" t="s">
        <v>163</v>
      </c>
      <c r="AU175" s="138" t="s">
        <v>87</v>
      </c>
      <c r="AV175" s="136" t="s">
        <v>87</v>
      </c>
      <c r="AW175" s="136" t="s">
        <v>32</v>
      </c>
      <c r="AX175" s="136" t="s">
        <v>85</v>
      </c>
      <c r="AY175" s="138" t="s">
        <v>155</v>
      </c>
    </row>
    <row r="176" spans="1:65" s="33" customFormat="1" ht="14.4" customHeight="1" x14ac:dyDescent="0.2">
      <c r="A176" s="30"/>
      <c r="B176" s="31"/>
      <c r="C176" s="152" t="s">
        <v>246</v>
      </c>
      <c r="D176" s="152" t="s">
        <v>190</v>
      </c>
      <c r="E176" s="153" t="s">
        <v>247</v>
      </c>
      <c r="F176" s="154" t="s">
        <v>248</v>
      </c>
      <c r="G176" s="155" t="s">
        <v>218</v>
      </c>
      <c r="H176" s="156">
        <v>1.01</v>
      </c>
      <c r="I176" s="8"/>
      <c r="J176" s="157">
        <f>ROUND(I176*H176,2)</f>
        <v>0</v>
      </c>
      <c r="K176" s="158"/>
      <c r="L176" s="159"/>
      <c r="M176" s="160" t="s">
        <v>1</v>
      </c>
      <c r="N176" s="161" t="s">
        <v>42</v>
      </c>
      <c r="O176" s="123"/>
      <c r="P176" s="124">
        <f>O176*H176</f>
        <v>0</v>
      </c>
      <c r="Q176" s="124">
        <v>2.8E-3</v>
      </c>
      <c r="R176" s="124">
        <f>Q176*H176</f>
        <v>2.8279999999999998E-3</v>
      </c>
      <c r="S176" s="124">
        <v>0</v>
      </c>
      <c r="T176" s="12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26" t="s">
        <v>194</v>
      </c>
      <c r="AT176" s="126" t="s">
        <v>190</v>
      </c>
      <c r="AU176" s="126" t="s">
        <v>87</v>
      </c>
      <c r="AY176" s="20" t="s">
        <v>155</v>
      </c>
      <c r="BE176" s="127">
        <f>IF(N176="základní",J176,0)</f>
        <v>0</v>
      </c>
      <c r="BF176" s="127">
        <f>IF(N176="snížená",J176,0)</f>
        <v>0</v>
      </c>
      <c r="BG176" s="127">
        <f>IF(N176="zákl. přenesená",J176,0)</f>
        <v>0</v>
      </c>
      <c r="BH176" s="127">
        <f>IF(N176="sníž. přenesená",J176,0)</f>
        <v>0</v>
      </c>
      <c r="BI176" s="127">
        <f>IF(N176="nulová",J176,0)</f>
        <v>0</v>
      </c>
      <c r="BJ176" s="20" t="s">
        <v>85</v>
      </c>
      <c r="BK176" s="127">
        <f>ROUND(I176*H176,2)</f>
        <v>0</v>
      </c>
      <c r="BL176" s="20" t="s">
        <v>161</v>
      </c>
      <c r="BM176" s="126" t="s">
        <v>249</v>
      </c>
    </row>
    <row r="177" spans="1:65" s="136" customFormat="1" x14ac:dyDescent="0.2">
      <c r="B177" s="137"/>
      <c r="D177" s="130" t="s">
        <v>163</v>
      </c>
      <c r="E177" s="138" t="s">
        <v>1</v>
      </c>
      <c r="F177" s="139" t="s">
        <v>245</v>
      </c>
      <c r="H177" s="140">
        <v>1.01</v>
      </c>
      <c r="I177" s="5"/>
      <c r="L177" s="137"/>
      <c r="M177" s="141"/>
      <c r="N177" s="142"/>
      <c r="O177" s="142"/>
      <c r="P177" s="142"/>
      <c r="Q177" s="142"/>
      <c r="R177" s="142"/>
      <c r="S177" s="142"/>
      <c r="T177" s="143"/>
      <c r="AT177" s="138" t="s">
        <v>163</v>
      </c>
      <c r="AU177" s="138" t="s">
        <v>87</v>
      </c>
      <c r="AV177" s="136" t="s">
        <v>87</v>
      </c>
      <c r="AW177" s="136" t="s">
        <v>32</v>
      </c>
      <c r="AX177" s="136" t="s">
        <v>85</v>
      </c>
      <c r="AY177" s="138" t="s">
        <v>155</v>
      </c>
    </row>
    <row r="178" spans="1:65" s="33" customFormat="1" ht="21.6" customHeight="1" x14ac:dyDescent="0.2">
      <c r="A178" s="30"/>
      <c r="B178" s="31"/>
      <c r="C178" s="114" t="s">
        <v>250</v>
      </c>
      <c r="D178" s="114" t="s">
        <v>157</v>
      </c>
      <c r="E178" s="115" t="s">
        <v>251</v>
      </c>
      <c r="F178" s="116" t="s">
        <v>252</v>
      </c>
      <c r="G178" s="117" t="s">
        <v>218</v>
      </c>
      <c r="H178" s="118">
        <v>1</v>
      </c>
      <c r="I178" s="4"/>
      <c r="J178" s="119">
        <f>ROUND(I178*H178,2)</f>
        <v>0</v>
      </c>
      <c r="K178" s="120"/>
      <c r="L178" s="31"/>
      <c r="M178" s="121" t="s">
        <v>1</v>
      </c>
      <c r="N178" s="122" t="s">
        <v>42</v>
      </c>
      <c r="O178" s="123"/>
      <c r="P178" s="124">
        <f>O178*H178</f>
        <v>0</v>
      </c>
      <c r="Q178" s="124">
        <v>1.7099999999999999E-3</v>
      </c>
      <c r="R178" s="124">
        <f>Q178*H178</f>
        <v>1.7099999999999999E-3</v>
      </c>
      <c r="S178" s="124">
        <v>0</v>
      </c>
      <c r="T178" s="12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26" t="s">
        <v>161</v>
      </c>
      <c r="AT178" s="126" t="s">
        <v>157</v>
      </c>
      <c r="AU178" s="126" t="s">
        <v>87</v>
      </c>
      <c r="AY178" s="20" t="s">
        <v>155</v>
      </c>
      <c r="BE178" s="127">
        <f>IF(N178="základní",J178,0)</f>
        <v>0</v>
      </c>
      <c r="BF178" s="127">
        <f>IF(N178="snížená",J178,0)</f>
        <v>0</v>
      </c>
      <c r="BG178" s="127">
        <f>IF(N178="zákl. přenesená",J178,0)</f>
        <v>0</v>
      </c>
      <c r="BH178" s="127">
        <f>IF(N178="sníž. přenesená",J178,0)</f>
        <v>0</v>
      </c>
      <c r="BI178" s="127">
        <f>IF(N178="nulová",J178,0)</f>
        <v>0</v>
      </c>
      <c r="BJ178" s="20" t="s">
        <v>85</v>
      </c>
      <c r="BK178" s="127">
        <f>ROUND(I178*H178,2)</f>
        <v>0</v>
      </c>
      <c r="BL178" s="20" t="s">
        <v>161</v>
      </c>
      <c r="BM178" s="126" t="s">
        <v>253</v>
      </c>
    </row>
    <row r="179" spans="1:65" s="136" customFormat="1" x14ac:dyDescent="0.2">
      <c r="B179" s="137"/>
      <c r="D179" s="130" t="s">
        <v>163</v>
      </c>
      <c r="E179" s="138" t="s">
        <v>1</v>
      </c>
      <c r="F179" s="139" t="s">
        <v>85</v>
      </c>
      <c r="H179" s="140">
        <v>1</v>
      </c>
      <c r="I179" s="5"/>
      <c r="L179" s="137"/>
      <c r="M179" s="141"/>
      <c r="N179" s="142"/>
      <c r="O179" s="142"/>
      <c r="P179" s="142"/>
      <c r="Q179" s="142"/>
      <c r="R179" s="142"/>
      <c r="S179" s="142"/>
      <c r="T179" s="143"/>
      <c r="AT179" s="138" t="s">
        <v>163</v>
      </c>
      <c r="AU179" s="138" t="s">
        <v>87</v>
      </c>
      <c r="AV179" s="136" t="s">
        <v>87</v>
      </c>
      <c r="AW179" s="136" t="s">
        <v>32</v>
      </c>
      <c r="AX179" s="136" t="s">
        <v>85</v>
      </c>
      <c r="AY179" s="138" t="s">
        <v>155</v>
      </c>
    </row>
    <row r="180" spans="1:65" s="33" customFormat="1" ht="21.6" customHeight="1" x14ac:dyDescent="0.2">
      <c r="A180" s="30"/>
      <c r="B180" s="31"/>
      <c r="C180" s="152" t="s">
        <v>254</v>
      </c>
      <c r="D180" s="152" t="s">
        <v>190</v>
      </c>
      <c r="E180" s="153" t="s">
        <v>255</v>
      </c>
      <c r="F180" s="154" t="s">
        <v>256</v>
      </c>
      <c r="G180" s="155" t="s">
        <v>218</v>
      </c>
      <c r="H180" s="156">
        <v>1.01</v>
      </c>
      <c r="I180" s="8"/>
      <c r="J180" s="157">
        <f>ROUND(I180*H180,2)</f>
        <v>0</v>
      </c>
      <c r="K180" s="158"/>
      <c r="L180" s="159"/>
      <c r="M180" s="160" t="s">
        <v>1</v>
      </c>
      <c r="N180" s="161" t="s">
        <v>42</v>
      </c>
      <c r="O180" s="123"/>
      <c r="P180" s="124">
        <f>O180*H180</f>
        <v>0</v>
      </c>
      <c r="Q180" s="124">
        <v>1.78E-2</v>
      </c>
      <c r="R180" s="124">
        <f>Q180*H180</f>
        <v>1.7978000000000001E-2</v>
      </c>
      <c r="S180" s="124">
        <v>0</v>
      </c>
      <c r="T180" s="125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26" t="s">
        <v>194</v>
      </c>
      <c r="AT180" s="126" t="s">
        <v>190</v>
      </c>
      <c r="AU180" s="126" t="s">
        <v>87</v>
      </c>
      <c r="AY180" s="20" t="s">
        <v>155</v>
      </c>
      <c r="BE180" s="127">
        <f>IF(N180="základní",J180,0)</f>
        <v>0</v>
      </c>
      <c r="BF180" s="127">
        <f>IF(N180="snížená",J180,0)</f>
        <v>0</v>
      </c>
      <c r="BG180" s="127">
        <f>IF(N180="zákl. přenesená",J180,0)</f>
        <v>0</v>
      </c>
      <c r="BH180" s="127">
        <f>IF(N180="sníž. přenesená",J180,0)</f>
        <v>0</v>
      </c>
      <c r="BI180" s="127">
        <f>IF(N180="nulová",J180,0)</f>
        <v>0</v>
      </c>
      <c r="BJ180" s="20" t="s">
        <v>85</v>
      </c>
      <c r="BK180" s="127">
        <f>ROUND(I180*H180,2)</f>
        <v>0</v>
      </c>
      <c r="BL180" s="20" t="s">
        <v>161</v>
      </c>
      <c r="BM180" s="126" t="s">
        <v>257</v>
      </c>
    </row>
    <row r="181" spans="1:65" s="136" customFormat="1" x14ac:dyDescent="0.2">
      <c r="B181" s="137"/>
      <c r="D181" s="130" t="s">
        <v>163</v>
      </c>
      <c r="E181" s="138" t="s">
        <v>1</v>
      </c>
      <c r="F181" s="139" t="s">
        <v>245</v>
      </c>
      <c r="H181" s="140">
        <v>1.01</v>
      </c>
      <c r="I181" s="5"/>
      <c r="L181" s="137"/>
      <c r="M181" s="141"/>
      <c r="N181" s="142"/>
      <c r="O181" s="142"/>
      <c r="P181" s="142"/>
      <c r="Q181" s="142"/>
      <c r="R181" s="142"/>
      <c r="S181" s="142"/>
      <c r="T181" s="143"/>
      <c r="AT181" s="138" t="s">
        <v>163</v>
      </c>
      <c r="AU181" s="138" t="s">
        <v>87</v>
      </c>
      <c r="AV181" s="136" t="s">
        <v>87</v>
      </c>
      <c r="AW181" s="136" t="s">
        <v>32</v>
      </c>
      <c r="AX181" s="136" t="s">
        <v>85</v>
      </c>
      <c r="AY181" s="138" t="s">
        <v>155</v>
      </c>
    </row>
    <row r="182" spans="1:65" s="33" customFormat="1" ht="21.6" customHeight="1" x14ac:dyDescent="0.2">
      <c r="A182" s="30"/>
      <c r="B182" s="31"/>
      <c r="C182" s="114" t="s">
        <v>7</v>
      </c>
      <c r="D182" s="114" t="s">
        <v>157</v>
      </c>
      <c r="E182" s="115" t="s">
        <v>258</v>
      </c>
      <c r="F182" s="116" t="s">
        <v>259</v>
      </c>
      <c r="G182" s="117" t="s">
        <v>218</v>
      </c>
      <c r="H182" s="118">
        <v>3</v>
      </c>
      <c r="I182" s="4"/>
      <c r="J182" s="119">
        <f>ROUND(I182*H182,2)</f>
        <v>0</v>
      </c>
      <c r="K182" s="120"/>
      <c r="L182" s="31"/>
      <c r="M182" s="121" t="s">
        <v>1</v>
      </c>
      <c r="N182" s="122" t="s">
        <v>42</v>
      </c>
      <c r="O182" s="123"/>
      <c r="P182" s="124">
        <f>O182*H182</f>
        <v>0</v>
      </c>
      <c r="Q182" s="124">
        <v>2.96E-3</v>
      </c>
      <c r="R182" s="124">
        <f>Q182*H182</f>
        <v>8.879999999999999E-3</v>
      </c>
      <c r="S182" s="124">
        <v>0</v>
      </c>
      <c r="T182" s="125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26" t="s">
        <v>161</v>
      </c>
      <c r="AT182" s="126" t="s">
        <v>157</v>
      </c>
      <c r="AU182" s="126" t="s">
        <v>87</v>
      </c>
      <c r="AY182" s="20" t="s">
        <v>155</v>
      </c>
      <c r="BE182" s="127">
        <f>IF(N182="základní",J182,0)</f>
        <v>0</v>
      </c>
      <c r="BF182" s="127">
        <f>IF(N182="snížená",J182,0)</f>
        <v>0</v>
      </c>
      <c r="BG182" s="127">
        <f>IF(N182="zákl. přenesená",J182,0)</f>
        <v>0</v>
      </c>
      <c r="BH182" s="127">
        <f>IF(N182="sníž. přenesená",J182,0)</f>
        <v>0</v>
      </c>
      <c r="BI182" s="127">
        <f>IF(N182="nulová",J182,0)</f>
        <v>0</v>
      </c>
      <c r="BJ182" s="20" t="s">
        <v>85</v>
      </c>
      <c r="BK182" s="127">
        <f>ROUND(I182*H182,2)</f>
        <v>0</v>
      </c>
      <c r="BL182" s="20" t="s">
        <v>161</v>
      </c>
      <c r="BM182" s="126" t="s">
        <v>260</v>
      </c>
    </row>
    <row r="183" spans="1:65" s="136" customFormat="1" x14ac:dyDescent="0.2">
      <c r="B183" s="137"/>
      <c r="D183" s="130" t="s">
        <v>163</v>
      </c>
      <c r="E183" s="138" t="s">
        <v>1</v>
      </c>
      <c r="F183" s="139" t="s">
        <v>170</v>
      </c>
      <c r="H183" s="140">
        <v>3</v>
      </c>
      <c r="I183" s="5"/>
      <c r="L183" s="137"/>
      <c r="M183" s="141"/>
      <c r="N183" s="142"/>
      <c r="O183" s="142"/>
      <c r="P183" s="142"/>
      <c r="Q183" s="142"/>
      <c r="R183" s="142"/>
      <c r="S183" s="142"/>
      <c r="T183" s="143"/>
      <c r="AT183" s="138" t="s">
        <v>163</v>
      </c>
      <c r="AU183" s="138" t="s">
        <v>87</v>
      </c>
      <c r="AV183" s="136" t="s">
        <v>87</v>
      </c>
      <c r="AW183" s="136" t="s">
        <v>32</v>
      </c>
      <c r="AX183" s="136" t="s">
        <v>85</v>
      </c>
      <c r="AY183" s="138" t="s">
        <v>155</v>
      </c>
    </row>
    <row r="184" spans="1:65" s="33" customFormat="1" ht="21.6" customHeight="1" x14ac:dyDescent="0.2">
      <c r="A184" s="30"/>
      <c r="B184" s="31"/>
      <c r="C184" s="152" t="s">
        <v>261</v>
      </c>
      <c r="D184" s="152" t="s">
        <v>190</v>
      </c>
      <c r="E184" s="153" t="s">
        <v>262</v>
      </c>
      <c r="F184" s="154" t="s">
        <v>263</v>
      </c>
      <c r="G184" s="155" t="s">
        <v>218</v>
      </c>
      <c r="H184" s="156">
        <v>1.01</v>
      </c>
      <c r="I184" s="8"/>
      <c r="J184" s="157">
        <f>ROUND(I184*H184,2)</f>
        <v>0</v>
      </c>
      <c r="K184" s="158"/>
      <c r="L184" s="159"/>
      <c r="M184" s="160" t="s">
        <v>1</v>
      </c>
      <c r="N184" s="161" t="s">
        <v>42</v>
      </c>
      <c r="O184" s="123"/>
      <c r="P184" s="124">
        <f>O184*H184</f>
        <v>0</v>
      </c>
      <c r="Q184" s="124">
        <v>6.6989999999999994E-2</v>
      </c>
      <c r="R184" s="124">
        <f>Q184*H184</f>
        <v>6.7659899999999995E-2</v>
      </c>
      <c r="S184" s="124">
        <v>0</v>
      </c>
      <c r="T184" s="12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26" t="s">
        <v>194</v>
      </c>
      <c r="AT184" s="126" t="s">
        <v>190</v>
      </c>
      <c r="AU184" s="126" t="s">
        <v>87</v>
      </c>
      <c r="AY184" s="20" t="s">
        <v>155</v>
      </c>
      <c r="BE184" s="127">
        <f>IF(N184="základní",J184,0)</f>
        <v>0</v>
      </c>
      <c r="BF184" s="127">
        <f>IF(N184="snížená",J184,0)</f>
        <v>0</v>
      </c>
      <c r="BG184" s="127">
        <f>IF(N184="zákl. přenesená",J184,0)</f>
        <v>0</v>
      </c>
      <c r="BH184" s="127">
        <f>IF(N184="sníž. přenesená",J184,0)</f>
        <v>0</v>
      </c>
      <c r="BI184" s="127">
        <f>IF(N184="nulová",J184,0)</f>
        <v>0</v>
      </c>
      <c r="BJ184" s="20" t="s">
        <v>85</v>
      </c>
      <c r="BK184" s="127">
        <f>ROUND(I184*H184,2)</f>
        <v>0</v>
      </c>
      <c r="BL184" s="20" t="s">
        <v>161</v>
      </c>
      <c r="BM184" s="126" t="s">
        <v>264</v>
      </c>
    </row>
    <row r="185" spans="1:65" s="136" customFormat="1" x14ac:dyDescent="0.2">
      <c r="B185" s="137"/>
      <c r="D185" s="130" t="s">
        <v>163</v>
      </c>
      <c r="E185" s="138" t="s">
        <v>1</v>
      </c>
      <c r="F185" s="139" t="s">
        <v>245</v>
      </c>
      <c r="H185" s="140">
        <v>1.01</v>
      </c>
      <c r="I185" s="5"/>
      <c r="L185" s="137"/>
      <c r="M185" s="141"/>
      <c r="N185" s="142"/>
      <c r="O185" s="142"/>
      <c r="P185" s="142"/>
      <c r="Q185" s="142"/>
      <c r="R185" s="142"/>
      <c r="S185" s="142"/>
      <c r="T185" s="143"/>
      <c r="AT185" s="138" t="s">
        <v>163</v>
      </c>
      <c r="AU185" s="138" t="s">
        <v>87</v>
      </c>
      <c r="AV185" s="136" t="s">
        <v>87</v>
      </c>
      <c r="AW185" s="136" t="s">
        <v>32</v>
      </c>
      <c r="AX185" s="136" t="s">
        <v>85</v>
      </c>
      <c r="AY185" s="138" t="s">
        <v>155</v>
      </c>
    </row>
    <row r="186" spans="1:65" s="33" customFormat="1" ht="21.6" customHeight="1" x14ac:dyDescent="0.2">
      <c r="A186" s="30"/>
      <c r="B186" s="31"/>
      <c r="C186" s="152" t="s">
        <v>265</v>
      </c>
      <c r="D186" s="152" t="s">
        <v>190</v>
      </c>
      <c r="E186" s="153" t="s">
        <v>266</v>
      </c>
      <c r="F186" s="154" t="s">
        <v>267</v>
      </c>
      <c r="G186" s="155" t="s">
        <v>218</v>
      </c>
      <c r="H186" s="156">
        <v>1.01</v>
      </c>
      <c r="I186" s="8"/>
      <c r="J186" s="157">
        <f>ROUND(I186*H186,2)</f>
        <v>0</v>
      </c>
      <c r="K186" s="158"/>
      <c r="L186" s="159"/>
      <c r="M186" s="160" t="s">
        <v>1</v>
      </c>
      <c r="N186" s="161" t="s">
        <v>42</v>
      </c>
      <c r="O186" s="123"/>
      <c r="P186" s="124">
        <f>O186*H186</f>
        <v>0</v>
      </c>
      <c r="Q186" s="124">
        <v>6.2850000000000003E-2</v>
      </c>
      <c r="R186" s="124">
        <f>Q186*H186</f>
        <v>6.3478500000000007E-2</v>
      </c>
      <c r="S186" s="124">
        <v>0</v>
      </c>
      <c r="T186" s="12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26" t="s">
        <v>194</v>
      </c>
      <c r="AT186" s="126" t="s">
        <v>190</v>
      </c>
      <c r="AU186" s="126" t="s">
        <v>87</v>
      </c>
      <c r="AY186" s="20" t="s">
        <v>155</v>
      </c>
      <c r="BE186" s="127">
        <f>IF(N186="základní",J186,0)</f>
        <v>0</v>
      </c>
      <c r="BF186" s="127">
        <f>IF(N186="snížená",J186,0)</f>
        <v>0</v>
      </c>
      <c r="BG186" s="127">
        <f>IF(N186="zákl. přenesená",J186,0)</f>
        <v>0</v>
      </c>
      <c r="BH186" s="127">
        <f>IF(N186="sníž. přenesená",J186,0)</f>
        <v>0</v>
      </c>
      <c r="BI186" s="127">
        <f>IF(N186="nulová",J186,0)</f>
        <v>0</v>
      </c>
      <c r="BJ186" s="20" t="s">
        <v>85</v>
      </c>
      <c r="BK186" s="127">
        <f>ROUND(I186*H186,2)</f>
        <v>0</v>
      </c>
      <c r="BL186" s="20" t="s">
        <v>161</v>
      </c>
      <c r="BM186" s="126" t="s">
        <v>268</v>
      </c>
    </row>
    <row r="187" spans="1:65" s="136" customFormat="1" x14ac:dyDescent="0.2">
      <c r="B187" s="137"/>
      <c r="D187" s="130" t="s">
        <v>163</v>
      </c>
      <c r="E187" s="138" t="s">
        <v>1</v>
      </c>
      <c r="F187" s="139" t="s">
        <v>245</v>
      </c>
      <c r="H187" s="140">
        <v>1.01</v>
      </c>
      <c r="I187" s="5"/>
      <c r="L187" s="137"/>
      <c r="M187" s="141"/>
      <c r="N187" s="142"/>
      <c r="O187" s="142"/>
      <c r="P187" s="142"/>
      <c r="Q187" s="142"/>
      <c r="R187" s="142"/>
      <c r="S187" s="142"/>
      <c r="T187" s="143"/>
      <c r="AT187" s="138" t="s">
        <v>163</v>
      </c>
      <c r="AU187" s="138" t="s">
        <v>87</v>
      </c>
      <c r="AV187" s="136" t="s">
        <v>87</v>
      </c>
      <c r="AW187" s="136" t="s">
        <v>32</v>
      </c>
      <c r="AX187" s="136" t="s">
        <v>85</v>
      </c>
      <c r="AY187" s="138" t="s">
        <v>155</v>
      </c>
    </row>
    <row r="188" spans="1:65" s="33" customFormat="1" ht="14.4" customHeight="1" x14ac:dyDescent="0.2">
      <c r="A188" s="30"/>
      <c r="B188" s="31"/>
      <c r="C188" s="152" t="s">
        <v>269</v>
      </c>
      <c r="D188" s="152" t="s">
        <v>190</v>
      </c>
      <c r="E188" s="153" t="s">
        <v>270</v>
      </c>
      <c r="F188" s="154" t="s">
        <v>271</v>
      </c>
      <c r="G188" s="155" t="s">
        <v>218</v>
      </c>
      <c r="H188" s="156">
        <v>1.01</v>
      </c>
      <c r="I188" s="8"/>
      <c r="J188" s="157">
        <f>ROUND(I188*H188,2)</f>
        <v>0</v>
      </c>
      <c r="K188" s="158"/>
      <c r="L188" s="159"/>
      <c r="M188" s="160" t="s">
        <v>1</v>
      </c>
      <c r="N188" s="161" t="s">
        <v>42</v>
      </c>
      <c r="O188" s="123"/>
      <c r="P188" s="124">
        <f>O188*H188</f>
        <v>0</v>
      </c>
      <c r="Q188" s="124">
        <v>2.3E-2</v>
      </c>
      <c r="R188" s="124">
        <f>Q188*H188</f>
        <v>2.3230000000000001E-2</v>
      </c>
      <c r="S188" s="124">
        <v>0</v>
      </c>
      <c r="T188" s="12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26" t="s">
        <v>194</v>
      </c>
      <c r="AT188" s="126" t="s">
        <v>190</v>
      </c>
      <c r="AU188" s="126" t="s">
        <v>87</v>
      </c>
      <c r="AY188" s="20" t="s">
        <v>155</v>
      </c>
      <c r="BE188" s="127">
        <f>IF(N188="základní",J188,0)</f>
        <v>0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20" t="s">
        <v>85</v>
      </c>
      <c r="BK188" s="127">
        <f>ROUND(I188*H188,2)</f>
        <v>0</v>
      </c>
      <c r="BL188" s="20" t="s">
        <v>161</v>
      </c>
      <c r="BM188" s="126" t="s">
        <v>272</v>
      </c>
    </row>
    <row r="189" spans="1:65" s="136" customFormat="1" x14ac:dyDescent="0.2">
      <c r="B189" s="137"/>
      <c r="D189" s="130" t="s">
        <v>163</v>
      </c>
      <c r="E189" s="138" t="s">
        <v>1</v>
      </c>
      <c r="F189" s="139" t="s">
        <v>245</v>
      </c>
      <c r="H189" s="140">
        <v>1.01</v>
      </c>
      <c r="I189" s="5"/>
      <c r="L189" s="137"/>
      <c r="M189" s="141"/>
      <c r="N189" s="142"/>
      <c r="O189" s="142"/>
      <c r="P189" s="142"/>
      <c r="Q189" s="142"/>
      <c r="R189" s="142"/>
      <c r="S189" s="142"/>
      <c r="T189" s="143"/>
      <c r="AT189" s="138" t="s">
        <v>163</v>
      </c>
      <c r="AU189" s="138" t="s">
        <v>87</v>
      </c>
      <c r="AV189" s="136" t="s">
        <v>87</v>
      </c>
      <c r="AW189" s="136" t="s">
        <v>32</v>
      </c>
      <c r="AX189" s="136" t="s">
        <v>85</v>
      </c>
      <c r="AY189" s="138" t="s">
        <v>155</v>
      </c>
    </row>
    <row r="190" spans="1:65" s="33" customFormat="1" ht="21.6" customHeight="1" x14ac:dyDescent="0.2">
      <c r="A190" s="30"/>
      <c r="B190" s="31"/>
      <c r="C190" s="114" t="s">
        <v>273</v>
      </c>
      <c r="D190" s="114" t="s">
        <v>157</v>
      </c>
      <c r="E190" s="115" t="s">
        <v>274</v>
      </c>
      <c r="F190" s="116" t="s">
        <v>275</v>
      </c>
      <c r="G190" s="117" t="s">
        <v>218</v>
      </c>
      <c r="H190" s="118">
        <v>1</v>
      </c>
      <c r="I190" s="4"/>
      <c r="J190" s="119">
        <f>ROUND(I190*H190,2)</f>
        <v>0</v>
      </c>
      <c r="K190" s="120"/>
      <c r="L190" s="31"/>
      <c r="M190" s="121" t="s">
        <v>1</v>
      </c>
      <c r="N190" s="122" t="s">
        <v>42</v>
      </c>
      <c r="O190" s="123"/>
      <c r="P190" s="124">
        <f>O190*H190</f>
        <v>0</v>
      </c>
      <c r="Q190" s="124">
        <v>3.8E-3</v>
      </c>
      <c r="R190" s="124">
        <f>Q190*H190</f>
        <v>3.8E-3</v>
      </c>
      <c r="S190" s="124">
        <v>0</v>
      </c>
      <c r="T190" s="125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26" t="s">
        <v>161</v>
      </c>
      <c r="AT190" s="126" t="s">
        <v>157</v>
      </c>
      <c r="AU190" s="126" t="s">
        <v>87</v>
      </c>
      <c r="AY190" s="20" t="s">
        <v>155</v>
      </c>
      <c r="BE190" s="127">
        <f>IF(N190="základní",J190,0)</f>
        <v>0</v>
      </c>
      <c r="BF190" s="127">
        <f>IF(N190="snížená",J190,0)</f>
        <v>0</v>
      </c>
      <c r="BG190" s="127">
        <f>IF(N190="zákl. přenesená",J190,0)</f>
        <v>0</v>
      </c>
      <c r="BH190" s="127">
        <f>IF(N190="sníž. přenesená",J190,0)</f>
        <v>0</v>
      </c>
      <c r="BI190" s="127">
        <f>IF(N190="nulová",J190,0)</f>
        <v>0</v>
      </c>
      <c r="BJ190" s="20" t="s">
        <v>85</v>
      </c>
      <c r="BK190" s="127">
        <f>ROUND(I190*H190,2)</f>
        <v>0</v>
      </c>
      <c r="BL190" s="20" t="s">
        <v>161</v>
      </c>
      <c r="BM190" s="126" t="s">
        <v>276</v>
      </c>
    </row>
    <row r="191" spans="1:65" s="136" customFormat="1" x14ac:dyDescent="0.2">
      <c r="B191" s="137"/>
      <c r="D191" s="130" t="s">
        <v>163</v>
      </c>
      <c r="E191" s="138" t="s">
        <v>1</v>
      </c>
      <c r="F191" s="139" t="s">
        <v>85</v>
      </c>
      <c r="H191" s="140">
        <v>1</v>
      </c>
      <c r="I191" s="5"/>
      <c r="L191" s="137"/>
      <c r="M191" s="141"/>
      <c r="N191" s="142"/>
      <c r="O191" s="142"/>
      <c r="P191" s="142"/>
      <c r="Q191" s="142"/>
      <c r="R191" s="142"/>
      <c r="S191" s="142"/>
      <c r="T191" s="143"/>
      <c r="AT191" s="138" t="s">
        <v>163</v>
      </c>
      <c r="AU191" s="138" t="s">
        <v>87</v>
      </c>
      <c r="AV191" s="136" t="s">
        <v>87</v>
      </c>
      <c r="AW191" s="136" t="s">
        <v>32</v>
      </c>
      <c r="AX191" s="136" t="s">
        <v>85</v>
      </c>
      <c r="AY191" s="138" t="s">
        <v>155</v>
      </c>
    </row>
    <row r="192" spans="1:65" s="33" customFormat="1" ht="21.6" customHeight="1" x14ac:dyDescent="0.2">
      <c r="A192" s="30"/>
      <c r="B192" s="31"/>
      <c r="C192" s="152" t="s">
        <v>277</v>
      </c>
      <c r="D192" s="152" t="s">
        <v>190</v>
      </c>
      <c r="E192" s="153" t="s">
        <v>278</v>
      </c>
      <c r="F192" s="154" t="s">
        <v>279</v>
      </c>
      <c r="G192" s="155" t="s">
        <v>218</v>
      </c>
      <c r="H192" s="156">
        <v>1.01</v>
      </c>
      <c r="I192" s="8"/>
      <c r="J192" s="157">
        <f>ROUND(I192*H192,2)</f>
        <v>0</v>
      </c>
      <c r="K192" s="158"/>
      <c r="L192" s="159"/>
      <c r="M192" s="160" t="s">
        <v>1</v>
      </c>
      <c r="N192" s="161" t="s">
        <v>42</v>
      </c>
      <c r="O192" s="123"/>
      <c r="P192" s="124">
        <f>O192*H192</f>
        <v>0</v>
      </c>
      <c r="Q192" s="124">
        <v>2.8400000000000002E-2</v>
      </c>
      <c r="R192" s="124">
        <f>Q192*H192</f>
        <v>2.8684000000000001E-2</v>
      </c>
      <c r="S192" s="124">
        <v>0</v>
      </c>
      <c r="T192" s="125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26" t="s">
        <v>194</v>
      </c>
      <c r="AT192" s="126" t="s">
        <v>190</v>
      </c>
      <c r="AU192" s="126" t="s">
        <v>87</v>
      </c>
      <c r="AY192" s="20" t="s">
        <v>155</v>
      </c>
      <c r="BE192" s="127">
        <f>IF(N192="základní",J192,0)</f>
        <v>0</v>
      </c>
      <c r="BF192" s="127">
        <f>IF(N192="snížená",J192,0)</f>
        <v>0</v>
      </c>
      <c r="BG192" s="127">
        <f>IF(N192="zákl. přenesená",J192,0)</f>
        <v>0</v>
      </c>
      <c r="BH192" s="127">
        <f>IF(N192="sníž. přenesená",J192,0)</f>
        <v>0</v>
      </c>
      <c r="BI192" s="127">
        <f>IF(N192="nulová",J192,0)</f>
        <v>0</v>
      </c>
      <c r="BJ192" s="20" t="s">
        <v>85</v>
      </c>
      <c r="BK192" s="127">
        <f>ROUND(I192*H192,2)</f>
        <v>0</v>
      </c>
      <c r="BL192" s="20" t="s">
        <v>161</v>
      </c>
      <c r="BM192" s="126" t="s">
        <v>280</v>
      </c>
    </row>
    <row r="193" spans="1:65" s="136" customFormat="1" x14ac:dyDescent="0.2">
      <c r="B193" s="137"/>
      <c r="D193" s="130" t="s">
        <v>163</v>
      </c>
      <c r="E193" s="138" t="s">
        <v>1</v>
      </c>
      <c r="F193" s="139" t="s">
        <v>245</v>
      </c>
      <c r="H193" s="140">
        <v>1.01</v>
      </c>
      <c r="I193" s="5"/>
      <c r="L193" s="137"/>
      <c r="M193" s="141"/>
      <c r="N193" s="142"/>
      <c r="O193" s="142"/>
      <c r="P193" s="142"/>
      <c r="Q193" s="142"/>
      <c r="R193" s="142"/>
      <c r="S193" s="142"/>
      <c r="T193" s="143"/>
      <c r="AT193" s="138" t="s">
        <v>163</v>
      </c>
      <c r="AU193" s="138" t="s">
        <v>87</v>
      </c>
      <c r="AV193" s="136" t="s">
        <v>87</v>
      </c>
      <c r="AW193" s="136" t="s">
        <v>32</v>
      </c>
      <c r="AX193" s="136" t="s">
        <v>85</v>
      </c>
      <c r="AY193" s="138" t="s">
        <v>155</v>
      </c>
    </row>
    <row r="194" spans="1:65" s="33" customFormat="1" ht="21.6" customHeight="1" x14ac:dyDescent="0.2">
      <c r="A194" s="30"/>
      <c r="B194" s="31"/>
      <c r="C194" s="114" t="s">
        <v>281</v>
      </c>
      <c r="D194" s="114" t="s">
        <v>157</v>
      </c>
      <c r="E194" s="115" t="s">
        <v>282</v>
      </c>
      <c r="F194" s="116" t="s">
        <v>283</v>
      </c>
      <c r="G194" s="117" t="s">
        <v>218</v>
      </c>
      <c r="H194" s="118">
        <v>1</v>
      </c>
      <c r="I194" s="4"/>
      <c r="J194" s="119">
        <f>ROUND(I194*H194,2)</f>
        <v>0</v>
      </c>
      <c r="K194" s="120"/>
      <c r="L194" s="31"/>
      <c r="M194" s="121" t="s">
        <v>1</v>
      </c>
      <c r="N194" s="122" t="s">
        <v>42</v>
      </c>
      <c r="O194" s="123"/>
      <c r="P194" s="124">
        <f>O194*H194</f>
        <v>0</v>
      </c>
      <c r="Q194" s="124">
        <v>3.0100000000000001E-3</v>
      </c>
      <c r="R194" s="124">
        <f>Q194*H194</f>
        <v>3.0100000000000001E-3</v>
      </c>
      <c r="S194" s="124">
        <v>0</v>
      </c>
      <c r="T194" s="125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26" t="s">
        <v>161</v>
      </c>
      <c r="AT194" s="126" t="s">
        <v>157</v>
      </c>
      <c r="AU194" s="126" t="s">
        <v>87</v>
      </c>
      <c r="AY194" s="20" t="s">
        <v>155</v>
      </c>
      <c r="BE194" s="127">
        <f>IF(N194="základní",J194,0)</f>
        <v>0</v>
      </c>
      <c r="BF194" s="127">
        <f>IF(N194="snížená",J194,0)</f>
        <v>0</v>
      </c>
      <c r="BG194" s="127">
        <f>IF(N194="zákl. přenesená",J194,0)</f>
        <v>0</v>
      </c>
      <c r="BH194" s="127">
        <f>IF(N194="sníž. přenesená",J194,0)</f>
        <v>0</v>
      </c>
      <c r="BI194" s="127">
        <f>IF(N194="nulová",J194,0)</f>
        <v>0</v>
      </c>
      <c r="BJ194" s="20" t="s">
        <v>85</v>
      </c>
      <c r="BK194" s="127">
        <f>ROUND(I194*H194,2)</f>
        <v>0</v>
      </c>
      <c r="BL194" s="20" t="s">
        <v>161</v>
      </c>
      <c r="BM194" s="126" t="s">
        <v>284</v>
      </c>
    </row>
    <row r="195" spans="1:65" s="136" customFormat="1" x14ac:dyDescent="0.2">
      <c r="B195" s="137"/>
      <c r="D195" s="130" t="s">
        <v>163</v>
      </c>
      <c r="E195" s="138" t="s">
        <v>1</v>
      </c>
      <c r="F195" s="139" t="s">
        <v>85</v>
      </c>
      <c r="H195" s="140">
        <v>1</v>
      </c>
      <c r="I195" s="5"/>
      <c r="L195" s="137"/>
      <c r="M195" s="141"/>
      <c r="N195" s="142"/>
      <c r="O195" s="142"/>
      <c r="P195" s="142"/>
      <c r="Q195" s="142"/>
      <c r="R195" s="142"/>
      <c r="S195" s="142"/>
      <c r="T195" s="143"/>
      <c r="AT195" s="138" t="s">
        <v>163</v>
      </c>
      <c r="AU195" s="138" t="s">
        <v>87</v>
      </c>
      <c r="AV195" s="136" t="s">
        <v>87</v>
      </c>
      <c r="AW195" s="136" t="s">
        <v>32</v>
      </c>
      <c r="AX195" s="136" t="s">
        <v>85</v>
      </c>
      <c r="AY195" s="138" t="s">
        <v>155</v>
      </c>
    </row>
    <row r="196" spans="1:65" s="33" customFormat="1" ht="21.6" customHeight="1" x14ac:dyDescent="0.2">
      <c r="A196" s="30"/>
      <c r="B196" s="31"/>
      <c r="C196" s="152" t="s">
        <v>285</v>
      </c>
      <c r="D196" s="152" t="s">
        <v>190</v>
      </c>
      <c r="E196" s="153" t="s">
        <v>286</v>
      </c>
      <c r="F196" s="154" t="s">
        <v>287</v>
      </c>
      <c r="G196" s="155" t="s">
        <v>218</v>
      </c>
      <c r="H196" s="156">
        <v>1.01</v>
      </c>
      <c r="I196" s="8"/>
      <c r="J196" s="157">
        <f>ROUND(I196*H196,2)</f>
        <v>0</v>
      </c>
      <c r="K196" s="158"/>
      <c r="L196" s="159"/>
      <c r="M196" s="160" t="s">
        <v>1</v>
      </c>
      <c r="N196" s="161" t="s">
        <v>42</v>
      </c>
      <c r="O196" s="123"/>
      <c r="P196" s="124">
        <f>O196*H196</f>
        <v>0</v>
      </c>
      <c r="Q196" s="124">
        <v>2.4199999999999999E-2</v>
      </c>
      <c r="R196" s="124">
        <f>Q196*H196</f>
        <v>2.4441999999999998E-2</v>
      </c>
      <c r="S196" s="124">
        <v>0</v>
      </c>
      <c r="T196" s="125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26" t="s">
        <v>194</v>
      </c>
      <c r="AT196" s="126" t="s">
        <v>190</v>
      </c>
      <c r="AU196" s="126" t="s">
        <v>87</v>
      </c>
      <c r="AY196" s="20" t="s">
        <v>155</v>
      </c>
      <c r="BE196" s="127">
        <f>IF(N196="základní",J196,0)</f>
        <v>0</v>
      </c>
      <c r="BF196" s="127">
        <f>IF(N196="snížená",J196,0)</f>
        <v>0</v>
      </c>
      <c r="BG196" s="127">
        <f>IF(N196="zákl. přenesená",J196,0)</f>
        <v>0</v>
      </c>
      <c r="BH196" s="127">
        <f>IF(N196="sníž. přenesená",J196,0)</f>
        <v>0</v>
      </c>
      <c r="BI196" s="127">
        <f>IF(N196="nulová",J196,0)</f>
        <v>0</v>
      </c>
      <c r="BJ196" s="20" t="s">
        <v>85</v>
      </c>
      <c r="BK196" s="127">
        <f>ROUND(I196*H196,2)</f>
        <v>0</v>
      </c>
      <c r="BL196" s="20" t="s">
        <v>161</v>
      </c>
      <c r="BM196" s="126" t="s">
        <v>288</v>
      </c>
    </row>
    <row r="197" spans="1:65" s="136" customFormat="1" x14ac:dyDescent="0.2">
      <c r="B197" s="137"/>
      <c r="D197" s="130" t="s">
        <v>163</v>
      </c>
      <c r="E197" s="138" t="s">
        <v>1</v>
      </c>
      <c r="F197" s="139" t="s">
        <v>245</v>
      </c>
      <c r="H197" s="140">
        <v>1.01</v>
      </c>
      <c r="I197" s="5"/>
      <c r="L197" s="137"/>
      <c r="M197" s="141"/>
      <c r="N197" s="142"/>
      <c r="O197" s="142"/>
      <c r="P197" s="142"/>
      <c r="Q197" s="142"/>
      <c r="R197" s="142"/>
      <c r="S197" s="142"/>
      <c r="T197" s="143"/>
      <c r="AT197" s="138" t="s">
        <v>163</v>
      </c>
      <c r="AU197" s="138" t="s">
        <v>87</v>
      </c>
      <c r="AV197" s="136" t="s">
        <v>87</v>
      </c>
      <c r="AW197" s="136" t="s">
        <v>32</v>
      </c>
      <c r="AX197" s="136" t="s">
        <v>85</v>
      </c>
      <c r="AY197" s="138" t="s">
        <v>155</v>
      </c>
    </row>
    <row r="198" spans="1:65" s="33" customFormat="1" ht="21.6" customHeight="1" x14ac:dyDescent="0.2">
      <c r="A198" s="30"/>
      <c r="B198" s="31"/>
      <c r="C198" s="114" t="s">
        <v>289</v>
      </c>
      <c r="D198" s="114" t="s">
        <v>157</v>
      </c>
      <c r="E198" s="115" t="s">
        <v>290</v>
      </c>
      <c r="F198" s="116" t="s">
        <v>291</v>
      </c>
      <c r="G198" s="117" t="s">
        <v>292</v>
      </c>
      <c r="H198" s="118">
        <v>6</v>
      </c>
      <c r="I198" s="4"/>
      <c r="J198" s="119">
        <f>ROUND(I198*H198,2)</f>
        <v>0</v>
      </c>
      <c r="K198" s="120"/>
      <c r="L198" s="31"/>
      <c r="M198" s="121" t="s">
        <v>1</v>
      </c>
      <c r="N198" s="122" t="s">
        <v>42</v>
      </c>
      <c r="O198" s="123"/>
      <c r="P198" s="124">
        <f>O198*H198</f>
        <v>0</v>
      </c>
      <c r="Q198" s="124">
        <v>1.0000000000000001E-5</v>
      </c>
      <c r="R198" s="124">
        <f>Q198*H198</f>
        <v>6.0000000000000008E-5</v>
      </c>
      <c r="S198" s="124">
        <v>0</v>
      </c>
      <c r="T198" s="125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26" t="s">
        <v>161</v>
      </c>
      <c r="AT198" s="126" t="s">
        <v>157</v>
      </c>
      <c r="AU198" s="126" t="s">
        <v>87</v>
      </c>
      <c r="AY198" s="20" t="s">
        <v>155</v>
      </c>
      <c r="BE198" s="127">
        <f>IF(N198="základní",J198,0)</f>
        <v>0</v>
      </c>
      <c r="BF198" s="127">
        <f>IF(N198="snížená",J198,0)</f>
        <v>0</v>
      </c>
      <c r="BG198" s="127">
        <f>IF(N198="zákl. přenesená",J198,0)</f>
        <v>0</v>
      </c>
      <c r="BH198" s="127">
        <f>IF(N198="sníž. přenesená",J198,0)</f>
        <v>0</v>
      </c>
      <c r="BI198" s="127">
        <f>IF(N198="nulová",J198,0)</f>
        <v>0</v>
      </c>
      <c r="BJ198" s="20" t="s">
        <v>85</v>
      </c>
      <c r="BK198" s="127">
        <f>ROUND(I198*H198,2)</f>
        <v>0</v>
      </c>
      <c r="BL198" s="20" t="s">
        <v>161</v>
      </c>
      <c r="BM198" s="126" t="s">
        <v>293</v>
      </c>
    </row>
    <row r="199" spans="1:65" s="136" customFormat="1" x14ac:dyDescent="0.2">
      <c r="B199" s="137"/>
      <c r="D199" s="130" t="s">
        <v>163</v>
      </c>
      <c r="E199" s="138" t="s">
        <v>1</v>
      </c>
      <c r="F199" s="139" t="s">
        <v>184</v>
      </c>
      <c r="H199" s="140">
        <v>6</v>
      </c>
      <c r="I199" s="5"/>
      <c r="L199" s="137"/>
      <c r="M199" s="141"/>
      <c r="N199" s="142"/>
      <c r="O199" s="142"/>
      <c r="P199" s="142"/>
      <c r="Q199" s="142"/>
      <c r="R199" s="142"/>
      <c r="S199" s="142"/>
      <c r="T199" s="143"/>
      <c r="AT199" s="138" t="s">
        <v>163</v>
      </c>
      <c r="AU199" s="138" t="s">
        <v>87</v>
      </c>
      <c r="AV199" s="136" t="s">
        <v>87</v>
      </c>
      <c r="AW199" s="136" t="s">
        <v>32</v>
      </c>
      <c r="AX199" s="136" t="s">
        <v>85</v>
      </c>
      <c r="AY199" s="138" t="s">
        <v>155</v>
      </c>
    </row>
    <row r="200" spans="1:65" s="33" customFormat="1" ht="21.6" customHeight="1" x14ac:dyDescent="0.2">
      <c r="A200" s="30"/>
      <c r="B200" s="31"/>
      <c r="C200" s="152" t="s">
        <v>294</v>
      </c>
      <c r="D200" s="152" t="s">
        <v>190</v>
      </c>
      <c r="E200" s="153" t="s">
        <v>295</v>
      </c>
      <c r="F200" s="154" t="s">
        <v>296</v>
      </c>
      <c r="G200" s="155" t="s">
        <v>292</v>
      </c>
      <c r="H200" s="156">
        <v>6.09</v>
      </c>
      <c r="I200" s="8"/>
      <c r="J200" s="157">
        <f>ROUND(I200*H200,2)</f>
        <v>0</v>
      </c>
      <c r="K200" s="158"/>
      <c r="L200" s="159"/>
      <c r="M200" s="160" t="s">
        <v>1</v>
      </c>
      <c r="N200" s="161" t="s">
        <v>42</v>
      </c>
      <c r="O200" s="123"/>
      <c r="P200" s="124">
        <f>O200*H200</f>
        <v>0</v>
      </c>
      <c r="Q200" s="124">
        <v>2.8999999999999998E-3</v>
      </c>
      <c r="R200" s="124">
        <f>Q200*H200</f>
        <v>1.7661E-2</v>
      </c>
      <c r="S200" s="124">
        <v>0</v>
      </c>
      <c r="T200" s="125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26" t="s">
        <v>194</v>
      </c>
      <c r="AT200" s="126" t="s">
        <v>190</v>
      </c>
      <c r="AU200" s="126" t="s">
        <v>87</v>
      </c>
      <c r="AY200" s="20" t="s">
        <v>155</v>
      </c>
      <c r="BE200" s="127">
        <f>IF(N200="základní",J200,0)</f>
        <v>0</v>
      </c>
      <c r="BF200" s="127">
        <f>IF(N200="snížená",J200,0)</f>
        <v>0</v>
      </c>
      <c r="BG200" s="127">
        <f>IF(N200="zákl. přenesená",J200,0)</f>
        <v>0</v>
      </c>
      <c r="BH200" s="127">
        <f>IF(N200="sníž. přenesená",J200,0)</f>
        <v>0</v>
      </c>
      <c r="BI200" s="127">
        <f>IF(N200="nulová",J200,0)</f>
        <v>0</v>
      </c>
      <c r="BJ200" s="20" t="s">
        <v>85</v>
      </c>
      <c r="BK200" s="127">
        <f>ROUND(I200*H200,2)</f>
        <v>0</v>
      </c>
      <c r="BL200" s="20" t="s">
        <v>161</v>
      </c>
      <c r="BM200" s="126" t="s">
        <v>297</v>
      </c>
    </row>
    <row r="201" spans="1:65" s="136" customFormat="1" x14ac:dyDescent="0.2">
      <c r="B201" s="137"/>
      <c r="D201" s="130" t="s">
        <v>163</v>
      </c>
      <c r="E201" s="138" t="s">
        <v>1</v>
      </c>
      <c r="F201" s="139" t="s">
        <v>298</v>
      </c>
      <c r="H201" s="140">
        <v>6.09</v>
      </c>
      <c r="I201" s="5"/>
      <c r="L201" s="137"/>
      <c r="M201" s="141"/>
      <c r="N201" s="142"/>
      <c r="O201" s="142"/>
      <c r="P201" s="142"/>
      <c r="Q201" s="142"/>
      <c r="R201" s="142"/>
      <c r="S201" s="142"/>
      <c r="T201" s="143"/>
      <c r="AT201" s="138" t="s">
        <v>163</v>
      </c>
      <c r="AU201" s="138" t="s">
        <v>87</v>
      </c>
      <c r="AV201" s="136" t="s">
        <v>87</v>
      </c>
      <c r="AW201" s="136" t="s">
        <v>32</v>
      </c>
      <c r="AX201" s="136" t="s">
        <v>85</v>
      </c>
      <c r="AY201" s="138" t="s">
        <v>155</v>
      </c>
    </row>
    <row r="202" spans="1:65" s="33" customFormat="1" ht="21.6" customHeight="1" x14ac:dyDescent="0.2">
      <c r="A202" s="30"/>
      <c r="B202" s="31"/>
      <c r="C202" s="114" t="s">
        <v>299</v>
      </c>
      <c r="D202" s="114" t="s">
        <v>157</v>
      </c>
      <c r="E202" s="115" t="s">
        <v>300</v>
      </c>
      <c r="F202" s="116" t="s">
        <v>301</v>
      </c>
      <c r="G202" s="117" t="s">
        <v>292</v>
      </c>
      <c r="H202" s="118">
        <v>52</v>
      </c>
      <c r="I202" s="4"/>
      <c r="J202" s="119">
        <f>ROUND(I202*H202,2)</f>
        <v>0</v>
      </c>
      <c r="K202" s="120"/>
      <c r="L202" s="31"/>
      <c r="M202" s="121" t="s">
        <v>1</v>
      </c>
      <c r="N202" s="122" t="s">
        <v>42</v>
      </c>
      <c r="O202" s="123"/>
      <c r="P202" s="124">
        <f>O202*H202</f>
        <v>0</v>
      </c>
      <c r="Q202" s="124">
        <v>1.0000000000000001E-5</v>
      </c>
      <c r="R202" s="124">
        <f>Q202*H202</f>
        <v>5.2000000000000006E-4</v>
      </c>
      <c r="S202" s="124">
        <v>0</v>
      </c>
      <c r="T202" s="12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26" t="s">
        <v>161</v>
      </c>
      <c r="AT202" s="126" t="s">
        <v>157</v>
      </c>
      <c r="AU202" s="126" t="s">
        <v>87</v>
      </c>
      <c r="AY202" s="20" t="s">
        <v>155</v>
      </c>
      <c r="BE202" s="127">
        <f>IF(N202="základní",J202,0)</f>
        <v>0</v>
      </c>
      <c r="BF202" s="127">
        <f>IF(N202="snížená",J202,0)</f>
        <v>0</v>
      </c>
      <c r="BG202" s="127">
        <f>IF(N202="zákl. přenesená",J202,0)</f>
        <v>0</v>
      </c>
      <c r="BH202" s="127">
        <f>IF(N202="sníž. přenesená",J202,0)</f>
        <v>0</v>
      </c>
      <c r="BI202" s="127">
        <f>IF(N202="nulová",J202,0)</f>
        <v>0</v>
      </c>
      <c r="BJ202" s="20" t="s">
        <v>85</v>
      </c>
      <c r="BK202" s="127">
        <f>ROUND(I202*H202,2)</f>
        <v>0</v>
      </c>
      <c r="BL202" s="20" t="s">
        <v>161</v>
      </c>
      <c r="BM202" s="126" t="s">
        <v>302</v>
      </c>
    </row>
    <row r="203" spans="1:65" s="136" customFormat="1" x14ac:dyDescent="0.2">
      <c r="B203" s="137"/>
      <c r="D203" s="130" t="s">
        <v>163</v>
      </c>
      <c r="E203" s="138" t="s">
        <v>1</v>
      </c>
      <c r="F203" s="139" t="s">
        <v>303</v>
      </c>
      <c r="H203" s="140">
        <v>52</v>
      </c>
      <c r="I203" s="5"/>
      <c r="L203" s="137"/>
      <c r="M203" s="141"/>
      <c r="N203" s="142"/>
      <c r="O203" s="142"/>
      <c r="P203" s="142"/>
      <c r="Q203" s="142"/>
      <c r="R203" s="142"/>
      <c r="S203" s="142"/>
      <c r="T203" s="143"/>
      <c r="AT203" s="138" t="s">
        <v>163</v>
      </c>
      <c r="AU203" s="138" t="s">
        <v>87</v>
      </c>
      <c r="AV203" s="136" t="s">
        <v>87</v>
      </c>
      <c r="AW203" s="136" t="s">
        <v>32</v>
      </c>
      <c r="AX203" s="136" t="s">
        <v>85</v>
      </c>
      <c r="AY203" s="138" t="s">
        <v>155</v>
      </c>
    </row>
    <row r="204" spans="1:65" s="33" customFormat="1" ht="21.6" customHeight="1" x14ac:dyDescent="0.2">
      <c r="A204" s="30"/>
      <c r="B204" s="31"/>
      <c r="C204" s="152" t="s">
        <v>304</v>
      </c>
      <c r="D204" s="152" t="s">
        <v>190</v>
      </c>
      <c r="E204" s="153" t="s">
        <v>305</v>
      </c>
      <c r="F204" s="154" t="s">
        <v>306</v>
      </c>
      <c r="G204" s="155" t="s">
        <v>292</v>
      </c>
      <c r="H204" s="156">
        <v>52.78</v>
      </c>
      <c r="I204" s="8"/>
      <c r="J204" s="157">
        <f>ROUND(I204*H204,2)</f>
        <v>0</v>
      </c>
      <c r="K204" s="158"/>
      <c r="L204" s="159"/>
      <c r="M204" s="160" t="s">
        <v>1</v>
      </c>
      <c r="N204" s="161" t="s">
        <v>42</v>
      </c>
      <c r="O204" s="123"/>
      <c r="P204" s="124">
        <f>O204*H204</f>
        <v>0</v>
      </c>
      <c r="Q204" s="124">
        <v>4.5999999999999999E-3</v>
      </c>
      <c r="R204" s="124">
        <f>Q204*H204</f>
        <v>0.242788</v>
      </c>
      <c r="S204" s="124">
        <v>0</v>
      </c>
      <c r="T204" s="12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26" t="s">
        <v>194</v>
      </c>
      <c r="AT204" s="126" t="s">
        <v>190</v>
      </c>
      <c r="AU204" s="126" t="s">
        <v>87</v>
      </c>
      <c r="AY204" s="20" t="s">
        <v>155</v>
      </c>
      <c r="BE204" s="127">
        <f>IF(N204="základní",J204,0)</f>
        <v>0</v>
      </c>
      <c r="BF204" s="127">
        <f>IF(N204="snížená",J204,0)</f>
        <v>0</v>
      </c>
      <c r="BG204" s="127">
        <f>IF(N204="zákl. přenesená",J204,0)</f>
        <v>0</v>
      </c>
      <c r="BH204" s="127">
        <f>IF(N204="sníž. přenesená",J204,0)</f>
        <v>0</v>
      </c>
      <c r="BI204" s="127">
        <f>IF(N204="nulová",J204,0)</f>
        <v>0</v>
      </c>
      <c r="BJ204" s="20" t="s">
        <v>85</v>
      </c>
      <c r="BK204" s="127">
        <f>ROUND(I204*H204,2)</f>
        <v>0</v>
      </c>
      <c r="BL204" s="20" t="s">
        <v>161</v>
      </c>
      <c r="BM204" s="126" t="s">
        <v>307</v>
      </c>
    </row>
    <row r="205" spans="1:65" s="136" customFormat="1" x14ac:dyDescent="0.2">
      <c r="B205" s="137"/>
      <c r="D205" s="130" t="s">
        <v>163</v>
      </c>
      <c r="E205" s="138" t="s">
        <v>1</v>
      </c>
      <c r="F205" s="139" t="s">
        <v>308</v>
      </c>
      <c r="H205" s="140">
        <v>52.78</v>
      </c>
      <c r="I205" s="5"/>
      <c r="L205" s="137"/>
      <c r="M205" s="141"/>
      <c r="N205" s="142"/>
      <c r="O205" s="142"/>
      <c r="P205" s="142"/>
      <c r="Q205" s="142"/>
      <c r="R205" s="142"/>
      <c r="S205" s="142"/>
      <c r="T205" s="143"/>
      <c r="AT205" s="138" t="s">
        <v>163</v>
      </c>
      <c r="AU205" s="138" t="s">
        <v>87</v>
      </c>
      <c r="AV205" s="136" t="s">
        <v>87</v>
      </c>
      <c r="AW205" s="136" t="s">
        <v>32</v>
      </c>
      <c r="AX205" s="136" t="s">
        <v>85</v>
      </c>
      <c r="AY205" s="138" t="s">
        <v>155</v>
      </c>
    </row>
    <row r="206" spans="1:65" s="33" customFormat="1" ht="21.6" customHeight="1" x14ac:dyDescent="0.2">
      <c r="A206" s="30"/>
      <c r="B206" s="31"/>
      <c r="C206" s="114" t="s">
        <v>309</v>
      </c>
      <c r="D206" s="114" t="s">
        <v>157</v>
      </c>
      <c r="E206" s="115" t="s">
        <v>310</v>
      </c>
      <c r="F206" s="116" t="s">
        <v>311</v>
      </c>
      <c r="G206" s="117" t="s">
        <v>218</v>
      </c>
      <c r="H206" s="118">
        <v>4</v>
      </c>
      <c r="I206" s="4"/>
      <c r="J206" s="119">
        <f>ROUND(I206*H206,2)</f>
        <v>0</v>
      </c>
      <c r="K206" s="120"/>
      <c r="L206" s="31"/>
      <c r="M206" s="121" t="s">
        <v>1</v>
      </c>
      <c r="N206" s="122" t="s">
        <v>42</v>
      </c>
      <c r="O206" s="123"/>
      <c r="P206" s="124">
        <f>O206*H206</f>
        <v>0</v>
      </c>
      <c r="Q206" s="124">
        <v>0</v>
      </c>
      <c r="R206" s="124">
        <f>Q206*H206</f>
        <v>0</v>
      </c>
      <c r="S206" s="124">
        <v>0</v>
      </c>
      <c r="T206" s="125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26" t="s">
        <v>161</v>
      </c>
      <c r="AT206" s="126" t="s">
        <v>157</v>
      </c>
      <c r="AU206" s="126" t="s">
        <v>87</v>
      </c>
      <c r="AY206" s="20" t="s">
        <v>155</v>
      </c>
      <c r="BE206" s="127">
        <f>IF(N206="základní",J206,0)</f>
        <v>0</v>
      </c>
      <c r="BF206" s="127">
        <f>IF(N206="snížená",J206,0)</f>
        <v>0</v>
      </c>
      <c r="BG206" s="127">
        <f>IF(N206="zákl. přenesená",J206,0)</f>
        <v>0</v>
      </c>
      <c r="BH206" s="127">
        <f>IF(N206="sníž. přenesená",J206,0)</f>
        <v>0</v>
      </c>
      <c r="BI206" s="127">
        <f>IF(N206="nulová",J206,0)</f>
        <v>0</v>
      </c>
      <c r="BJ206" s="20" t="s">
        <v>85</v>
      </c>
      <c r="BK206" s="127">
        <f>ROUND(I206*H206,2)</f>
        <v>0</v>
      </c>
      <c r="BL206" s="20" t="s">
        <v>161</v>
      </c>
      <c r="BM206" s="126" t="s">
        <v>312</v>
      </c>
    </row>
    <row r="207" spans="1:65" s="136" customFormat="1" x14ac:dyDescent="0.2">
      <c r="B207" s="137"/>
      <c r="D207" s="130" t="s">
        <v>163</v>
      </c>
      <c r="E207" s="138" t="s">
        <v>1</v>
      </c>
      <c r="F207" s="139" t="s">
        <v>313</v>
      </c>
      <c r="H207" s="140">
        <v>4</v>
      </c>
      <c r="I207" s="5"/>
      <c r="L207" s="137"/>
      <c r="M207" s="141"/>
      <c r="N207" s="142"/>
      <c r="O207" s="142"/>
      <c r="P207" s="142"/>
      <c r="Q207" s="142"/>
      <c r="R207" s="142"/>
      <c r="S207" s="142"/>
      <c r="T207" s="143"/>
      <c r="AT207" s="138" t="s">
        <v>163</v>
      </c>
      <c r="AU207" s="138" t="s">
        <v>87</v>
      </c>
      <c r="AV207" s="136" t="s">
        <v>87</v>
      </c>
      <c r="AW207" s="136" t="s">
        <v>32</v>
      </c>
      <c r="AX207" s="136" t="s">
        <v>85</v>
      </c>
      <c r="AY207" s="138" t="s">
        <v>155</v>
      </c>
    </row>
    <row r="208" spans="1:65" s="33" customFormat="1" ht="21.6" customHeight="1" x14ac:dyDescent="0.2">
      <c r="A208" s="30"/>
      <c r="B208" s="31"/>
      <c r="C208" s="152" t="s">
        <v>314</v>
      </c>
      <c r="D208" s="152" t="s">
        <v>190</v>
      </c>
      <c r="E208" s="153" t="s">
        <v>315</v>
      </c>
      <c r="F208" s="154" t="s">
        <v>316</v>
      </c>
      <c r="G208" s="155" t="s">
        <v>218</v>
      </c>
      <c r="H208" s="156">
        <v>3.0449999999999999</v>
      </c>
      <c r="I208" s="8"/>
      <c r="J208" s="157">
        <f>ROUND(I208*H208,2)</f>
        <v>0</v>
      </c>
      <c r="K208" s="158"/>
      <c r="L208" s="159"/>
      <c r="M208" s="160" t="s">
        <v>1</v>
      </c>
      <c r="N208" s="161" t="s">
        <v>42</v>
      </c>
      <c r="O208" s="123"/>
      <c r="P208" s="124">
        <f>O208*H208</f>
        <v>0</v>
      </c>
      <c r="Q208" s="124">
        <v>8.0000000000000004E-4</v>
      </c>
      <c r="R208" s="124">
        <f>Q208*H208</f>
        <v>2.4360000000000002E-3</v>
      </c>
      <c r="S208" s="124">
        <v>0</v>
      </c>
      <c r="T208" s="125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26" t="s">
        <v>194</v>
      </c>
      <c r="AT208" s="126" t="s">
        <v>190</v>
      </c>
      <c r="AU208" s="126" t="s">
        <v>87</v>
      </c>
      <c r="AY208" s="20" t="s">
        <v>155</v>
      </c>
      <c r="BE208" s="127">
        <f>IF(N208="základní",J208,0)</f>
        <v>0</v>
      </c>
      <c r="BF208" s="127">
        <f>IF(N208="snížená",J208,0)</f>
        <v>0</v>
      </c>
      <c r="BG208" s="127">
        <f>IF(N208="zákl. přenesená",J208,0)</f>
        <v>0</v>
      </c>
      <c r="BH208" s="127">
        <f>IF(N208="sníž. přenesená",J208,0)</f>
        <v>0</v>
      </c>
      <c r="BI208" s="127">
        <f>IF(N208="nulová",J208,0)</f>
        <v>0</v>
      </c>
      <c r="BJ208" s="20" t="s">
        <v>85</v>
      </c>
      <c r="BK208" s="127">
        <f>ROUND(I208*H208,2)</f>
        <v>0</v>
      </c>
      <c r="BL208" s="20" t="s">
        <v>161</v>
      </c>
      <c r="BM208" s="126" t="s">
        <v>317</v>
      </c>
    </row>
    <row r="209" spans="1:65" s="136" customFormat="1" x14ac:dyDescent="0.2">
      <c r="B209" s="137"/>
      <c r="D209" s="130" t="s">
        <v>163</v>
      </c>
      <c r="E209" s="138" t="s">
        <v>1</v>
      </c>
      <c r="F209" s="139" t="s">
        <v>318</v>
      </c>
      <c r="H209" s="140">
        <v>3.0449999999999999</v>
      </c>
      <c r="I209" s="5"/>
      <c r="L209" s="137"/>
      <c r="M209" s="141"/>
      <c r="N209" s="142"/>
      <c r="O209" s="142"/>
      <c r="P209" s="142"/>
      <c r="Q209" s="142"/>
      <c r="R209" s="142"/>
      <c r="S209" s="142"/>
      <c r="T209" s="143"/>
      <c r="AT209" s="138" t="s">
        <v>163</v>
      </c>
      <c r="AU209" s="138" t="s">
        <v>87</v>
      </c>
      <c r="AV209" s="136" t="s">
        <v>87</v>
      </c>
      <c r="AW209" s="136" t="s">
        <v>32</v>
      </c>
      <c r="AX209" s="136" t="s">
        <v>85</v>
      </c>
      <c r="AY209" s="138" t="s">
        <v>155</v>
      </c>
    </row>
    <row r="210" spans="1:65" s="33" customFormat="1" ht="21.6" customHeight="1" x14ac:dyDescent="0.2">
      <c r="A210" s="30"/>
      <c r="B210" s="31"/>
      <c r="C210" s="152" t="s">
        <v>319</v>
      </c>
      <c r="D210" s="152" t="s">
        <v>190</v>
      </c>
      <c r="E210" s="153" t="s">
        <v>320</v>
      </c>
      <c r="F210" s="154" t="s">
        <v>321</v>
      </c>
      <c r="G210" s="155" t="s">
        <v>218</v>
      </c>
      <c r="H210" s="156">
        <v>1.0149999999999999</v>
      </c>
      <c r="I210" s="8"/>
      <c r="J210" s="157">
        <f>ROUND(I210*H210,2)</f>
        <v>0</v>
      </c>
      <c r="K210" s="158"/>
      <c r="L210" s="159"/>
      <c r="M210" s="160" t="s">
        <v>1</v>
      </c>
      <c r="N210" s="161" t="s">
        <v>42</v>
      </c>
      <c r="O210" s="123"/>
      <c r="P210" s="124">
        <f>O210*H210</f>
        <v>0</v>
      </c>
      <c r="Q210" s="124">
        <v>8.0000000000000004E-4</v>
      </c>
      <c r="R210" s="124">
        <f>Q210*H210</f>
        <v>8.12E-4</v>
      </c>
      <c r="S210" s="124">
        <v>0</v>
      </c>
      <c r="T210" s="125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26" t="s">
        <v>194</v>
      </c>
      <c r="AT210" s="126" t="s">
        <v>190</v>
      </c>
      <c r="AU210" s="126" t="s">
        <v>87</v>
      </c>
      <c r="AY210" s="20" t="s">
        <v>155</v>
      </c>
      <c r="BE210" s="127">
        <f>IF(N210="základní",J210,0)</f>
        <v>0</v>
      </c>
      <c r="BF210" s="127">
        <f>IF(N210="snížená",J210,0)</f>
        <v>0</v>
      </c>
      <c r="BG210" s="127">
        <f>IF(N210="zákl. přenesená",J210,0)</f>
        <v>0</v>
      </c>
      <c r="BH210" s="127">
        <f>IF(N210="sníž. přenesená",J210,0)</f>
        <v>0</v>
      </c>
      <c r="BI210" s="127">
        <f>IF(N210="nulová",J210,0)</f>
        <v>0</v>
      </c>
      <c r="BJ210" s="20" t="s">
        <v>85</v>
      </c>
      <c r="BK210" s="127">
        <f>ROUND(I210*H210,2)</f>
        <v>0</v>
      </c>
      <c r="BL210" s="20" t="s">
        <v>161</v>
      </c>
      <c r="BM210" s="126" t="s">
        <v>322</v>
      </c>
    </row>
    <row r="211" spans="1:65" s="136" customFormat="1" x14ac:dyDescent="0.2">
      <c r="B211" s="137"/>
      <c r="D211" s="130" t="s">
        <v>163</v>
      </c>
      <c r="E211" s="138" t="s">
        <v>1</v>
      </c>
      <c r="F211" s="139" t="s">
        <v>323</v>
      </c>
      <c r="H211" s="140">
        <v>1.0149999999999999</v>
      </c>
      <c r="I211" s="5"/>
      <c r="L211" s="137"/>
      <c r="M211" s="141"/>
      <c r="N211" s="142"/>
      <c r="O211" s="142"/>
      <c r="P211" s="142"/>
      <c r="Q211" s="142"/>
      <c r="R211" s="142"/>
      <c r="S211" s="142"/>
      <c r="T211" s="143"/>
      <c r="AT211" s="138" t="s">
        <v>163</v>
      </c>
      <c r="AU211" s="138" t="s">
        <v>87</v>
      </c>
      <c r="AV211" s="136" t="s">
        <v>87</v>
      </c>
      <c r="AW211" s="136" t="s">
        <v>32</v>
      </c>
      <c r="AX211" s="136" t="s">
        <v>85</v>
      </c>
      <c r="AY211" s="138" t="s">
        <v>155</v>
      </c>
    </row>
    <row r="212" spans="1:65" s="33" customFormat="1" ht="21.6" customHeight="1" x14ac:dyDescent="0.2">
      <c r="A212" s="30"/>
      <c r="B212" s="31"/>
      <c r="C212" s="114" t="s">
        <v>324</v>
      </c>
      <c r="D212" s="114" t="s">
        <v>157</v>
      </c>
      <c r="E212" s="115" t="s">
        <v>325</v>
      </c>
      <c r="F212" s="116" t="s">
        <v>326</v>
      </c>
      <c r="G212" s="117" t="s">
        <v>218</v>
      </c>
      <c r="H212" s="118">
        <v>5</v>
      </c>
      <c r="I212" s="4"/>
      <c r="J212" s="119">
        <f>ROUND(I212*H212,2)</f>
        <v>0</v>
      </c>
      <c r="K212" s="120"/>
      <c r="L212" s="31"/>
      <c r="M212" s="121" t="s">
        <v>1</v>
      </c>
      <c r="N212" s="122" t="s">
        <v>42</v>
      </c>
      <c r="O212" s="123"/>
      <c r="P212" s="124">
        <f>O212*H212</f>
        <v>0</v>
      </c>
      <c r="Q212" s="124">
        <v>0</v>
      </c>
      <c r="R212" s="124">
        <f>Q212*H212</f>
        <v>0</v>
      </c>
      <c r="S212" s="124">
        <v>0</v>
      </c>
      <c r="T212" s="125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26" t="s">
        <v>161</v>
      </c>
      <c r="AT212" s="126" t="s">
        <v>157</v>
      </c>
      <c r="AU212" s="126" t="s">
        <v>87</v>
      </c>
      <c r="AY212" s="20" t="s">
        <v>155</v>
      </c>
      <c r="BE212" s="127">
        <f>IF(N212="základní",J212,0)</f>
        <v>0</v>
      </c>
      <c r="BF212" s="127">
        <f>IF(N212="snížená",J212,0)</f>
        <v>0</v>
      </c>
      <c r="BG212" s="127">
        <f>IF(N212="zákl. přenesená",J212,0)</f>
        <v>0</v>
      </c>
      <c r="BH212" s="127">
        <f>IF(N212="sníž. přenesená",J212,0)</f>
        <v>0</v>
      </c>
      <c r="BI212" s="127">
        <f>IF(N212="nulová",J212,0)</f>
        <v>0</v>
      </c>
      <c r="BJ212" s="20" t="s">
        <v>85</v>
      </c>
      <c r="BK212" s="127">
        <f>ROUND(I212*H212,2)</f>
        <v>0</v>
      </c>
      <c r="BL212" s="20" t="s">
        <v>161</v>
      </c>
      <c r="BM212" s="126" t="s">
        <v>327</v>
      </c>
    </row>
    <row r="213" spans="1:65" s="136" customFormat="1" x14ac:dyDescent="0.2">
      <c r="B213" s="137"/>
      <c r="D213" s="130" t="s">
        <v>163</v>
      </c>
      <c r="E213" s="138" t="s">
        <v>1</v>
      </c>
      <c r="F213" s="139" t="s">
        <v>328</v>
      </c>
      <c r="H213" s="140">
        <v>5</v>
      </c>
      <c r="I213" s="5"/>
      <c r="L213" s="137"/>
      <c r="M213" s="141"/>
      <c r="N213" s="142"/>
      <c r="O213" s="142"/>
      <c r="P213" s="142"/>
      <c r="Q213" s="142"/>
      <c r="R213" s="142"/>
      <c r="S213" s="142"/>
      <c r="T213" s="143"/>
      <c r="AT213" s="138" t="s">
        <v>163</v>
      </c>
      <c r="AU213" s="138" t="s">
        <v>87</v>
      </c>
      <c r="AV213" s="136" t="s">
        <v>87</v>
      </c>
      <c r="AW213" s="136" t="s">
        <v>32</v>
      </c>
      <c r="AX213" s="136" t="s">
        <v>85</v>
      </c>
      <c r="AY213" s="138" t="s">
        <v>155</v>
      </c>
    </row>
    <row r="214" spans="1:65" s="33" customFormat="1" ht="21.6" customHeight="1" x14ac:dyDescent="0.2">
      <c r="A214" s="30"/>
      <c r="B214" s="31"/>
      <c r="C214" s="152" t="s">
        <v>329</v>
      </c>
      <c r="D214" s="152" t="s">
        <v>190</v>
      </c>
      <c r="E214" s="153" t="s">
        <v>330</v>
      </c>
      <c r="F214" s="154" t="s">
        <v>331</v>
      </c>
      <c r="G214" s="155" t="s">
        <v>218</v>
      </c>
      <c r="H214" s="156">
        <v>4.0599999999999996</v>
      </c>
      <c r="I214" s="8"/>
      <c r="J214" s="157">
        <f>ROUND(I214*H214,2)</f>
        <v>0</v>
      </c>
      <c r="K214" s="158"/>
      <c r="L214" s="159"/>
      <c r="M214" s="160" t="s">
        <v>1</v>
      </c>
      <c r="N214" s="161" t="s">
        <v>42</v>
      </c>
      <c r="O214" s="123"/>
      <c r="P214" s="124">
        <f>O214*H214</f>
        <v>0</v>
      </c>
      <c r="Q214" s="124">
        <v>1.1999999999999999E-3</v>
      </c>
      <c r="R214" s="124">
        <f>Q214*H214</f>
        <v>4.8719999999999987E-3</v>
      </c>
      <c r="S214" s="124">
        <v>0</v>
      </c>
      <c r="T214" s="12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26" t="s">
        <v>194</v>
      </c>
      <c r="AT214" s="126" t="s">
        <v>190</v>
      </c>
      <c r="AU214" s="126" t="s">
        <v>87</v>
      </c>
      <c r="AY214" s="20" t="s">
        <v>155</v>
      </c>
      <c r="BE214" s="127">
        <f>IF(N214="základní",J214,0)</f>
        <v>0</v>
      </c>
      <c r="BF214" s="127">
        <f>IF(N214="snížená",J214,0)</f>
        <v>0</v>
      </c>
      <c r="BG214" s="127">
        <f>IF(N214="zákl. přenesená",J214,0)</f>
        <v>0</v>
      </c>
      <c r="BH214" s="127">
        <f>IF(N214="sníž. přenesená",J214,0)</f>
        <v>0</v>
      </c>
      <c r="BI214" s="127">
        <f>IF(N214="nulová",J214,0)</f>
        <v>0</v>
      </c>
      <c r="BJ214" s="20" t="s">
        <v>85</v>
      </c>
      <c r="BK214" s="127">
        <f>ROUND(I214*H214,2)</f>
        <v>0</v>
      </c>
      <c r="BL214" s="20" t="s">
        <v>161</v>
      </c>
      <c r="BM214" s="126" t="s">
        <v>332</v>
      </c>
    </row>
    <row r="215" spans="1:65" s="136" customFormat="1" x14ac:dyDescent="0.2">
      <c r="B215" s="137"/>
      <c r="D215" s="130" t="s">
        <v>163</v>
      </c>
      <c r="E215" s="138" t="s">
        <v>1</v>
      </c>
      <c r="F215" s="139" t="s">
        <v>333</v>
      </c>
      <c r="H215" s="140">
        <v>4.0599999999999996</v>
      </c>
      <c r="I215" s="5"/>
      <c r="L215" s="137"/>
      <c r="M215" s="141"/>
      <c r="N215" s="142"/>
      <c r="O215" s="142"/>
      <c r="P215" s="142"/>
      <c r="Q215" s="142"/>
      <c r="R215" s="142"/>
      <c r="S215" s="142"/>
      <c r="T215" s="143"/>
      <c r="AT215" s="138" t="s">
        <v>163</v>
      </c>
      <c r="AU215" s="138" t="s">
        <v>87</v>
      </c>
      <c r="AV215" s="136" t="s">
        <v>87</v>
      </c>
      <c r="AW215" s="136" t="s">
        <v>32</v>
      </c>
      <c r="AX215" s="136" t="s">
        <v>85</v>
      </c>
      <c r="AY215" s="138" t="s">
        <v>155</v>
      </c>
    </row>
    <row r="216" spans="1:65" s="33" customFormat="1" ht="21.6" customHeight="1" x14ac:dyDescent="0.2">
      <c r="A216" s="30"/>
      <c r="B216" s="31"/>
      <c r="C216" s="152" t="s">
        <v>334</v>
      </c>
      <c r="D216" s="152" t="s">
        <v>190</v>
      </c>
      <c r="E216" s="153" t="s">
        <v>335</v>
      </c>
      <c r="F216" s="154" t="s">
        <v>336</v>
      </c>
      <c r="G216" s="155" t="s">
        <v>218</v>
      </c>
      <c r="H216" s="156">
        <v>1.0149999999999999</v>
      </c>
      <c r="I216" s="8"/>
      <c r="J216" s="157">
        <f>ROUND(I216*H216,2)</f>
        <v>0</v>
      </c>
      <c r="K216" s="158"/>
      <c r="L216" s="159"/>
      <c r="M216" s="160" t="s">
        <v>1</v>
      </c>
      <c r="N216" s="161" t="s">
        <v>42</v>
      </c>
      <c r="O216" s="123"/>
      <c r="P216" s="124">
        <f>O216*H216</f>
        <v>0</v>
      </c>
      <c r="Q216" s="124">
        <v>1.1999999999999999E-3</v>
      </c>
      <c r="R216" s="124">
        <f>Q216*H216</f>
        <v>1.2179999999999997E-3</v>
      </c>
      <c r="S216" s="124">
        <v>0</v>
      </c>
      <c r="T216" s="12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26" t="s">
        <v>194</v>
      </c>
      <c r="AT216" s="126" t="s">
        <v>190</v>
      </c>
      <c r="AU216" s="126" t="s">
        <v>87</v>
      </c>
      <c r="AY216" s="20" t="s">
        <v>155</v>
      </c>
      <c r="BE216" s="127">
        <f>IF(N216="základní",J216,0)</f>
        <v>0</v>
      </c>
      <c r="BF216" s="127">
        <f>IF(N216="snížená",J216,0)</f>
        <v>0</v>
      </c>
      <c r="BG216" s="127">
        <f>IF(N216="zákl. přenesená",J216,0)</f>
        <v>0</v>
      </c>
      <c r="BH216" s="127">
        <f>IF(N216="sníž. přenesená",J216,0)</f>
        <v>0</v>
      </c>
      <c r="BI216" s="127">
        <f>IF(N216="nulová",J216,0)</f>
        <v>0</v>
      </c>
      <c r="BJ216" s="20" t="s">
        <v>85</v>
      </c>
      <c r="BK216" s="127">
        <f>ROUND(I216*H216,2)</f>
        <v>0</v>
      </c>
      <c r="BL216" s="20" t="s">
        <v>161</v>
      </c>
      <c r="BM216" s="126" t="s">
        <v>337</v>
      </c>
    </row>
    <row r="217" spans="1:65" s="136" customFormat="1" x14ac:dyDescent="0.2">
      <c r="B217" s="137"/>
      <c r="D217" s="130" t="s">
        <v>163</v>
      </c>
      <c r="E217" s="138" t="s">
        <v>1</v>
      </c>
      <c r="F217" s="139" t="s">
        <v>323</v>
      </c>
      <c r="H217" s="140">
        <v>1.0149999999999999</v>
      </c>
      <c r="I217" s="5"/>
      <c r="L217" s="137"/>
      <c r="M217" s="141"/>
      <c r="N217" s="142"/>
      <c r="O217" s="142"/>
      <c r="P217" s="142"/>
      <c r="Q217" s="142"/>
      <c r="R217" s="142"/>
      <c r="S217" s="142"/>
      <c r="T217" s="143"/>
      <c r="AT217" s="138" t="s">
        <v>163</v>
      </c>
      <c r="AU217" s="138" t="s">
        <v>87</v>
      </c>
      <c r="AV217" s="136" t="s">
        <v>87</v>
      </c>
      <c r="AW217" s="136" t="s">
        <v>32</v>
      </c>
      <c r="AX217" s="136" t="s">
        <v>85</v>
      </c>
      <c r="AY217" s="138" t="s">
        <v>155</v>
      </c>
    </row>
    <row r="218" spans="1:65" s="33" customFormat="1" ht="21.6" customHeight="1" x14ac:dyDescent="0.2">
      <c r="A218" s="30"/>
      <c r="B218" s="31"/>
      <c r="C218" s="114" t="s">
        <v>338</v>
      </c>
      <c r="D218" s="114" t="s">
        <v>157</v>
      </c>
      <c r="E218" s="115" t="s">
        <v>339</v>
      </c>
      <c r="F218" s="116" t="s">
        <v>340</v>
      </c>
      <c r="G218" s="117" t="s">
        <v>218</v>
      </c>
      <c r="H218" s="118">
        <v>3</v>
      </c>
      <c r="I218" s="4"/>
      <c r="J218" s="119">
        <f>ROUND(I218*H218,2)</f>
        <v>0</v>
      </c>
      <c r="K218" s="120"/>
      <c r="L218" s="31"/>
      <c r="M218" s="121" t="s">
        <v>1</v>
      </c>
      <c r="N218" s="122" t="s">
        <v>42</v>
      </c>
      <c r="O218" s="123"/>
      <c r="P218" s="124">
        <f>O218*H218</f>
        <v>0</v>
      </c>
      <c r="Q218" s="124">
        <v>0</v>
      </c>
      <c r="R218" s="124">
        <f>Q218*H218</f>
        <v>0</v>
      </c>
      <c r="S218" s="124">
        <v>0</v>
      </c>
      <c r="T218" s="125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26" t="s">
        <v>161</v>
      </c>
      <c r="AT218" s="126" t="s">
        <v>157</v>
      </c>
      <c r="AU218" s="126" t="s">
        <v>87</v>
      </c>
      <c r="AY218" s="20" t="s">
        <v>155</v>
      </c>
      <c r="BE218" s="127">
        <f>IF(N218="základní",J218,0)</f>
        <v>0</v>
      </c>
      <c r="BF218" s="127">
        <f>IF(N218="snížená",J218,0)</f>
        <v>0</v>
      </c>
      <c r="BG218" s="127">
        <f>IF(N218="zákl. přenesená",J218,0)</f>
        <v>0</v>
      </c>
      <c r="BH218" s="127">
        <f>IF(N218="sníž. přenesená",J218,0)</f>
        <v>0</v>
      </c>
      <c r="BI218" s="127">
        <f>IF(N218="nulová",J218,0)</f>
        <v>0</v>
      </c>
      <c r="BJ218" s="20" t="s">
        <v>85</v>
      </c>
      <c r="BK218" s="127">
        <f>ROUND(I218*H218,2)</f>
        <v>0</v>
      </c>
      <c r="BL218" s="20" t="s">
        <v>161</v>
      </c>
      <c r="BM218" s="126" t="s">
        <v>341</v>
      </c>
    </row>
    <row r="219" spans="1:65" s="136" customFormat="1" x14ac:dyDescent="0.2">
      <c r="B219" s="137"/>
      <c r="D219" s="130" t="s">
        <v>163</v>
      </c>
      <c r="E219" s="138" t="s">
        <v>1</v>
      </c>
      <c r="F219" s="139" t="s">
        <v>170</v>
      </c>
      <c r="H219" s="140">
        <v>3</v>
      </c>
      <c r="I219" s="5"/>
      <c r="L219" s="137"/>
      <c r="M219" s="141"/>
      <c r="N219" s="142"/>
      <c r="O219" s="142"/>
      <c r="P219" s="142"/>
      <c r="Q219" s="142"/>
      <c r="R219" s="142"/>
      <c r="S219" s="142"/>
      <c r="T219" s="143"/>
      <c r="AT219" s="138" t="s">
        <v>163</v>
      </c>
      <c r="AU219" s="138" t="s">
        <v>87</v>
      </c>
      <c r="AV219" s="136" t="s">
        <v>87</v>
      </c>
      <c r="AW219" s="136" t="s">
        <v>32</v>
      </c>
      <c r="AX219" s="136" t="s">
        <v>85</v>
      </c>
      <c r="AY219" s="138" t="s">
        <v>155</v>
      </c>
    </row>
    <row r="220" spans="1:65" s="33" customFormat="1" ht="21.6" customHeight="1" x14ac:dyDescent="0.2">
      <c r="A220" s="30"/>
      <c r="B220" s="31"/>
      <c r="C220" s="152" t="s">
        <v>342</v>
      </c>
      <c r="D220" s="152" t="s">
        <v>190</v>
      </c>
      <c r="E220" s="153" t="s">
        <v>343</v>
      </c>
      <c r="F220" s="154" t="s">
        <v>344</v>
      </c>
      <c r="G220" s="155" t="s">
        <v>218</v>
      </c>
      <c r="H220" s="156">
        <v>3.0449999999999999</v>
      </c>
      <c r="I220" s="8"/>
      <c r="J220" s="157">
        <f>ROUND(I220*H220,2)</f>
        <v>0</v>
      </c>
      <c r="K220" s="158"/>
      <c r="L220" s="159"/>
      <c r="M220" s="160" t="s">
        <v>1</v>
      </c>
      <c r="N220" s="161" t="s">
        <v>42</v>
      </c>
      <c r="O220" s="123"/>
      <c r="P220" s="124">
        <f>O220*H220</f>
        <v>0</v>
      </c>
      <c r="Q220" s="124">
        <v>2.0999999999999999E-3</v>
      </c>
      <c r="R220" s="124">
        <f>Q220*H220</f>
        <v>6.3944999999999991E-3</v>
      </c>
      <c r="S220" s="124">
        <v>0</v>
      </c>
      <c r="T220" s="12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26" t="s">
        <v>194</v>
      </c>
      <c r="AT220" s="126" t="s">
        <v>190</v>
      </c>
      <c r="AU220" s="126" t="s">
        <v>87</v>
      </c>
      <c r="AY220" s="20" t="s">
        <v>155</v>
      </c>
      <c r="BE220" s="127">
        <f>IF(N220="základní",J220,0)</f>
        <v>0</v>
      </c>
      <c r="BF220" s="127">
        <f>IF(N220="snížená",J220,0)</f>
        <v>0</v>
      </c>
      <c r="BG220" s="127">
        <f>IF(N220="zákl. přenesená",J220,0)</f>
        <v>0</v>
      </c>
      <c r="BH220" s="127">
        <f>IF(N220="sníž. přenesená",J220,0)</f>
        <v>0</v>
      </c>
      <c r="BI220" s="127">
        <f>IF(N220="nulová",J220,0)</f>
        <v>0</v>
      </c>
      <c r="BJ220" s="20" t="s">
        <v>85</v>
      </c>
      <c r="BK220" s="127">
        <f>ROUND(I220*H220,2)</f>
        <v>0</v>
      </c>
      <c r="BL220" s="20" t="s">
        <v>161</v>
      </c>
      <c r="BM220" s="126" t="s">
        <v>345</v>
      </c>
    </row>
    <row r="221" spans="1:65" s="136" customFormat="1" x14ac:dyDescent="0.2">
      <c r="B221" s="137"/>
      <c r="D221" s="130" t="s">
        <v>163</v>
      </c>
      <c r="E221" s="138" t="s">
        <v>1</v>
      </c>
      <c r="F221" s="139" t="s">
        <v>318</v>
      </c>
      <c r="H221" s="140">
        <v>3.0449999999999999</v>
      </c>
      <c r="I221" s="5"/>
      <c r="L221" s="137"/>
      <c r="M221" s="141"/>
      <c r="N221" s="142"/>
      <c r="O221" s="142"/>
      <c r="P221" s="142"/>
      <c r="Q221" s="142"/>
      <c r="R221" s="142"/>
      <c r="S221" s="142"/>
      <c r="T221" s="143"/>
      <c r="AT221" s="138" t="s">
        <v>163</v>
      </c>
      <c r="AU221" s="138" t="s">
        <v>87</v>
      </c>
      <c r="AV221" s="136" t="s">
        <v>87</v>
      </c>
      <c r="AW221" s="136" t="s">
        <v>32</v>
      </c>
      <c r="AX221" s="136" t="s">
        <v>85</v>
      </c>
      <c r="AY221" s="138" t="s">
        <v>155</v>
      </c>
    </row>
    <row r="222" spans="1:65" s="33" customFormat="1" ht="21.6" customHeight="1" x14ac:dyDescent="0.2">
      <c r="A222" s="30"/>
      <c r="B222" s="31"/>
      <c r="C222" s="114" t="s">
        <v>346</v>
      </c>
      <c r="D222" s="114" t="s">
        <v>157</v>
      </c>
      <c r="E222" s="115" t="s">
        <v>347</v>
      </c>
      <c r="F222" s="116" t="s">
        <v>348</v>
      </c>
      <c r="G222" s="117" t="s">
        <v>218</v>
      </c>
      <c r="H222" s="118">
        <v>4</v>
      </c>
      <c r="I222" s="4"/>
      <c r="J222" s="119">
        <f>ROUND(I222*H222,2)</f>
        <v>0</v>
      </c>
      <c r="K222" s="120"/>
      <c r="L222" s="31"/>
      <c r="M222" s="121" t="s">
        <v>1</v>
      </c>
      <c r="N222" s="122" t="s">
        <v>42</v>
      </c>
      <c r="O222" s="123"/>
      <c r="P222" s="124">
        <f>O222*H222</f>
        <v>0</v>
      </c>
      <c r="Q222" s="124">
        <v>0</v>
      </c>
      <c r="R222" s="124">
        <f>Q222*H222</f>
        <v>0</v>
      </c>
      <c r="S222" s="124">
        <v>0</v>
      </c>
      <c r="T222" s="12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26" t="s">
        <v>161</v>
      </c>
      <c r="AT222" s="126" t="s">
        <v>157</v>
      </c>
      <c r="AU222" s="126" t="s">
        <v>87</v>
      </c>
      <c r="AY222" s="20" t="s">
        <v>155</v>
      </c>
      <c r="BE222" s="127">
        <f>IF(N222="základní",J222,0)</f>
        <v>0</v>
      </c>
      <c r="BF222" s="127">
        <f>IF(N222="snížená",J222,0)</f>
        <v>0</v>
      </c>
      <c r="BG222" s="127">
        <f>IF(N222="zákl. přenesená",J222,0)</f>
        <v>0</v>
      </c>
      <c r="BH222" s="127">
        <f>IF(N222="sníž. přenesená",J222,0)</f>
        <v>0</v>
      </c>
      <c r="BI222" s="127">
        <f>IF(N222="nulová",J222,0)</f>
        <v>0</v>
      </c>
      <c r="BJ222" s="20" t="s">
        <v>85</v>
      </c>
      <c r="BK222" s="127">
        <f>ROUND(I222*H222,2)</f>
        <v>0</v>
      </c>
      <c r="BL222" s="20" t="s">
        <v>161</v>
      </c>
      <c r="BM222" s="126" t="s">
        <v>349</v>
      </c>
    </row>
    <row r="223" spans="1:65" s="136" customFormat="1" x14ac:dyDescent="0.2">
      <c r="B223" s="137"/>
      <c r="D223" s="130" t="s">
        <v>163</v>
      </c>
      <c r="E223" s="138" t="s">
        <v>1</v>
      </c>
      <c r="F223" s="139" t="s">
        <v>313</v>
      </c>
      <c r="H223" s="140">
        <v>4</v>
      </c>
      <c r="I223" s="5"/>
      <c r="L223" s="137"/>
      <c r="M223" s="141"/>
      <c r="N223" s="142"/>
      <c r="O223" s="142"/>
      <c r="P223" s="142"/>
      <c r="Q223" s="142"/>
      <c r="R223" s="142"/>
      <c r="S223" s="142"/>
      <c r="T223" s="143"/>
      <c r="AT223" s="138" t="s">
        <v>163</v>
      </c>
      <c r="AU223" s="138" t="s">
        <v>87</v>
      </c>
      <c r="AV223" s="136" t="s">
        <v>87</v>
      </c>
      <c r="AW223" s="136" t="s">
        <v>32</v>
      </c>
      <c r="AX223" s="136" t="s">
        <v>85</v>
      </c>
      <c r="AY223" s="138" t="s">
        <v>155</v>
      </c>
    </row>
    <row r="224" spans="1:65" s="33" customFormat="1" ht="21.6" customHeight="1" x14ac:dyDescent="0.2">
      <c r="A224" s="30"/>
      <c r="B224" s="31"/>
      <c r="C224" s="114" t="s">
        <v>350</v>
      </c>
      <c r="D224" s="114" t="s">
        <v>157</v>
      </c>
      <c r="E224" s="115" t="s">
        <v>351</v>
      </c>
      <c r="F224" s="116" t="s">
        <v>352</v>
      </c>
      <c r="G224" s="117" t="s">
        <v>218</v>
      </c>
      <c r="H224" s="118">
        <v>3</v>
      </c>
      <c r="I224" s="4"/>
      <c r="J224" s="119">
        <f>ROUND(I224*H224,2)</f>
        <v>0</v>
      </c>
      <c r="K224" s="120"/>
      <c r="L224" s="31"/>
      <c r="M224" s="121" t="s">
        <v>1</v>
      </c>
      <c r="N224" s="122" t="s">
        <v>42</v>
      </c>
      <c r="O224" s="123"/>
      <c r="P224" s="124">
        <f>O224*H224</f>
        <v>0</v>
      </c>
      <c r="Q224" s="124">
        <v>1.6199999999999999E-3</v>
      </c>
      <c r="R224" s="124">
        <f>Q224*H224</f>
        <v>4.8599999999999997E-3</v>
      </c>
      <c r="S224" s="124">
        <v>0</v>
      </c>
      <c r="T224" s="125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26" t="s">
        <v>161</v>
      </c>
      <c r="AT224" s="126" t="s">
        <v>157</v>
      </c>
      <c r="AU224" s="126" t="s">
        <v>87</v>
      </c>
      <c r="AY224" s="20" t="s">
        <v>155</v>
      </c>
      <c r="BE224" s="127">
        <f>IF(N224="základní",J224,0)</f>
        <v>0</v>
      </c>
      <c r="BF224" s="127">
        <f>IF(N224="snížená",J224,0)</f>
        <v>0</v>
      </c>
      <c r="BG224" s="127">
        <f>IF(N224="zákl. přenesená",J224,0)</f>
        <v>0</v>
      </c>
      <c r="BH224" s="127">
        <f>IF(N224="sníž. přenesená",J224,0)</f>
        <v>0</v>
      </c>
      <c r="BI224" s="127">
        <f>IF(N224="nulová",J224,0)</f>
        <v>0</v>
      </c>
      <c r="BJ224" s="20" t="s">
        <v>85</v>
      </c>
      <c r="BK224" s="127">
        <f>ROUND(I224*H224,2)</f>
        <v>0</v>
      </c>
      <c r="BL224" s="20" t="s">
        <v>161</v>
      </c>
      <c r="BM224" s="126" t="s">
        <v>353</v>
      </c>
    </row>
    <row r="225" spans="1:65" s="136" customFormat="1" x14ac:dyDescent="0.2">
      <c r="B225" s="137"/>
      <c r="D225" s="130" t="s">
        <v>163</v>
      </c>
      <c r="E225" s="138" t="s">
        <v>1</v>
      </c>
      <c r="F225" s="139" t="s">
        <v>354</v>
      </c>
      <c r="H225" s="140">
        <v>3</v>
      </c>
      <c r="I225" s="5"/>
      <c r="L225" s="137"/>
      <c r="M225" s="141"/>
      <c r="N225" s="142"/>
      <c r="O225" s="142"/>
      <c r="P225" s="142"/>
      <c r="Q225" s="142"/>
      <c r="R225" s="142"/>
      <c r="S225" s="142"/>
      <c r="T225" s="143"/>
      <c r="AT225" s="138" t="s">
        <v>163</v>
      </c>
      <c r="AU225" s="138" t="s">
        <v>87</v>
      </c>
      <c r="AV225" s="136" t="s">
        <v>87</v>
      </c>
      <c r="AW225" s="136" t="s">
        <v>32</v>
      </c>
      <c r="AX225" s="136" t="s">
        <v>85</v>
      </c>
      <c r="AY225" s="138" t="s">
        <v>155</v>
      </c>
    </row>
    <row r="226" spans="1:65" s="33" customFormat="1" ht="21.6" customHeight="1" x14ac:dyDescent="0.2">
      <c r="A226" s="30"/>
      <c r="B226" s="31"/>
      <c r="C226" s="152" t="s">
        <v>355</v>
      </c>
      <c r="D226" s="152" t="s">
        <v>190</v>
      </c>
      <c r="E226" s="153" t="s">
        <v>356</v>
      </c>
      <c r="F226" s="154" t="s">
        <v>357</v>
      </c>
      <c r="G226" s="155" t="s">
        <v>218</v>
      </c>
      <c r="H226" s="156">
        <v>2</v>
      </c>
      <c r="I226" s="8"/>
      <c r="J226" s="157">
        <f>ROUND(I226*H226,2)</f>
        <v>0</v>
      </c>
      <c r="K226" s="158"/>
      <c r="L226" s="159"/>
      <c r="M226" s="160" t="s">
        <v>1</v>
      </c>
      <c r="N226" s="161" t="s">
        <v>42</v>
      </c>
      <c r="O226" s="123"/>
      <c r="P226" s="124">
        <f>O226*H226</f>
        <v>0</v>
      </c>
      <c r="Q226" s="124">
        <v>3.8500000000000001E-3</v>
      </c>
      <c r="R226" s="124">
        <f>Q226*H226</f>
        <v>7.7000000000000002E-3</v>
      </c>
      <c r="S226" s="124">
        <v>0</v>
      </c>
      <c r="T226" s="125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26" t="s">
        <v>194</v>
      </c>
      <c r="AT226" s="126" t="s">
        <v>190</v>
      </c>
      <c r="AU226" s="126" t="s">
        <v>87</v>
      </c>
      <c r="AY226" s="20" t="s">
        <v>155</v>
      </c>
      <c r="BE226" s="127">
        <f>IF(N226="základní",J226,0)</f>
        <v>0</v>
      </c>
      <c r="BF226" s="127">
        <f>IF(N226="snížená",J226,0)</f>
        <v>0</v>
      </c>
      <c r="BG226" s="127">
        <f>IF(N226="zákl. přenesená",J226,0)</f>
        <v>0</v>
      </c>
      <c r="BH226" s="127">
        <f>IF(N226="sníž. přenesená",J226,0)</f>
        <v>0</v>
      </c>
      <c r="BI226" s="127">
        <f>IF(N226="nulová",J226,0)</f>
        <v>0</v>
      </c>
      <c r="BJ226" s="20" t="s">
        <v>85</v>
      </c>
      <c r="BK226" s="127">
        <f>ROUND(I226*H226,2)</f>
        <v>0</v>
      </c>
      <c r="BL226" s="20" t="s">
        <v>161</v>
      </c>
      <c r="BM226" s="126" t="s">
        <v>358</v>
      </c>
    </row>
    <row r="227" spans="1:65" s="136" customFormat="1" x14ac:dyDescent="0.2">
      <c r="B227" s="137"/>
      <c r="D227" s="130" t="s">
        <v>163</v>
      </c>
      <c r="E227" s="138" t="s">
        <v>1</v>
      </c>
      <c r="F227" s="139" t="s">
        <v>87</v>
      </c>
      <c r="H227" s="140">
        <v>2</v>
      </c>
      <c r="I227" s="5"/>
      <c r="L227" s="137"/>
      <c r="M227" s="141"/>
      <c r="N227" s="142"/>
      <c r="O227" s="142"/>
      <c r="P227" s="142"/>
      <c r="Q227" s="142"/>
      <c r="R227" s="142"/>
      <c r="S227" s="142"/>
      <c r="T227" s="143"/>
      <c r="AT227" s="138" t="s">
        <v>163</v>
      </c>
      <c r="AU227" s="138" t="s">
        <v>87</v>
      </c>
      <c r="AV227" s="136" t="s">
        <v>87</v>
      </c>
      <c r="AW227" s="136" t="s">
        <v>32</v>
      </c>
      <c r="AX227" s="136" t="s">
        <v>85</v>
      </c>
      <c r="AY227" s="138" t="s">
        <v>155</v>
      </c>
    </row>
    <row r="228" spans="1:65" s="33" customFormat="1" ht="14.4" customHeight="1" x14ac:dyDescent="0.2">
      <c r="A228" s="30"/>
      <c r="B228" s="31"/>
      <c r="C228" s="152" t="s">
        <v>359</v>
      </c>
      <c r="D228" s="152" t="s">
        <v>190</v>
      </c>
      <c r="E228" s="153" t="s">
        <v>360</v>
      </c>
      <c r="F228" s="154" t="s">
        <v>361</v>
      </c>
      <c r="G228" s="155" t="s">
        <v>218</v>
      </c>
      <c r="H228" s="156">
        <v>1</v>
      </c>
      <c r="I228" s="8"/>
      <c r="J228" s="157">
        <f>ROUND(I228*H228,2)</f>
        <v>0</v>
      </c>
      <c r="K228" s="158"/>
      <c r="L228" s="159"/>
      <c r="M228" s="160" t="s">
        <v>1</v>
      </c>
      <c r="N228" s="161" t="s">
        <v>42</v>
      </c>
      <c r="O228" s="123"/>
      <c r="P228" s="124">
        <f>O228*H228</f>
        <v>0</v>
      </c>
      <c r="Q228" s="124">
        <v>1.7999999999999999E-2</v>
      </c>
      <c r="R228" s="124">
        <f>Q228*H228</f>
        <v>1.7999999999999999E-2</v>
      </c>
      <c r="S228" s="124">
        <v>0</v>
      </c>
      <c r="T228" s="125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26" t="s">
        <v>194</v>
      </c>
      <c r="AT228" s="126" t="s">
        <v>190</v>
      </c>
      <c r="AU228" s="126" t="s">
        <v>87</v>
      </c>
      <c r="AY228" s="20" t="s">
        <v>155</v>
      </c>
      <c r="BE228" s="127">
        <f>IF(N228="základní",J228,0)</f>
        <v>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20" t="s">
        <v>85</v>
      </c>
      <c r="BK228" s="127">
        <f>ROUND(I228*H228,2)</f>
        <v>0</v>
      </c>
      <c r="BL228" s="20" t="s">
        <v>161</v>
      </c>
      <c r="BM228" s="126" t="s">
        <v>362</v>
      </c>
    </row>
    <row r="229" spans="1:65" s="136" customFormat="1" x14ac:dyDescent="0.2">
      <c r="B229" s="137"/>
      <c r="D229" s="130" t="s">
        <v>163</v>
      </c>
      <c r="E229" s="138" t="s">
        <v>1</v>
      </c>
      <c r="F229" s="139" t="s">
        <v>85</v>
      </c>
      <c r="H229" s="140">
        <v>1</v>
      </c>
      <c r="I229" s="5"/>
      <c r="L229" s="137"/>
      <c r="M229" s="141"/>
      <c r="N229" s="142"/>
      <c r="O229" s="142"/>
      <c r="P229" s="142"/>
      <c r="Q229" s="142"/>
      <c r="R229" s="142"/>
      <c r="S229" s="142"/>
      <c r="T229" s="143"/>
      <c r="AT229" s="138" t="s">
        <v>163</v>
      </c>
      <c r="AU229" s="138" t="s">
        <v>87</v>
      </c>
      <c r="AV229" s="136" t="s">
        <v>87</v>
      </c>
      <c r="AW229" s="136" t="s">
        <v>32</v>
      </c>
      <c r="AX229" s="136" t="s">
        <v>85</v>
      </c>
      <c r="AY229" s="138" t="s">
        <v>155</v>
      </c>
    </row>
    <row r="230" spans="1:65" s="33" customFormat="1" ht="21.6" customHeight="1" x14ac:dyDescent="0.2">
      <c r="A230" s="30"/>
      <c r="B230" s="31"/>
      <c r="C230" s="114" t="s">
        <v>363</v>
      </c>
      <c r="D230" s="114" t="s">
        <v>157</v>
      </c>
      <c r="E230" s="115" t="s">
        <v>364</v>
      </c>
      <c r="F230" s="116" t="s">
        <v>365</v>
      </c>
      <c r="G230" s="117" t="s">
        <v>218</v>
      </c>
      <c r="H230" s="118">
        <v>1</v>
      </c>
      <c r="I230" s="4"/>
      <c r="J230" s="119">
        <f>ROUND(I230*H230,2)</f>
        <v>0</v>
      </c>
      <c r="K230" s="120"/>
      <c r="L230" s="31"/>
      <c r="M230" s="121" t="s">
        <v>1</v>
      </c>
      <c r="N230" s="122" t="s">
        <v>42</v>
      </c>
      <c r="O230" s="123"/>
      <c r="P230" s="124">
        <f>O230*H230</f>
        <v>0</v>
      </c>
      <c r="Q230" s="124">
        <v>2.96E-3</v>
      </c>
      <c r="R230" s="124">
        <f>Q230*H230</f>
        <v>2.96E-3</v>
      </c>
      <c r="S230" s="124">
        <v>0</v>
      </c>
      <c r="T230" s="125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26" t="s">
        <v>161</v>
      </c>
      <c r="AT230" s="126" t="s">
        <v>157</v>
      </c>
      <c r="AU230" s="126" t="s">
        <v>87</v>
      </c>
      <c r="AY230" s="20" t="s">
        <v>155</v>
      </c>
      <c r="BE230" s="127">
        <f>IF(N230="základní",J230,0)</f>
        <v>0</v>
      </c>
      <c r="BF230" s="127">
        <f>IF(N230="snížená",J230,0)</f>
        <v>0</v>
      </c>
      <c r="BG230" s="127">
        <f>IF(N230="zákl. přenesená",J230,0)</f>
        <v>0</v>
      </c>
      <c r="BH230" s="127">
        <f>IF(N230="sníž. přenesená",J230,0)</f>
        <v>0</v>
      </c>
      <c r="BI230" s="127">
        <f>IF(N230="nulová",J230,0)</f>
        <v>0</v>
      </c>
      <c r="BJ230" s="20" t="s">
        <v>85</v>
      </c>
      <c r="BK230" s="127">
        <f>ROUND(I230*H230,2)</f>
        <v>0</v>
      </c>
      <c r="BL230" s="20" t="s">
        <v>161</v>
      </c>
      <c r="BM230" s="126" t="s">
        <v>366</v>
      </c>
    </row>
    <row r="231" spans="1:65" s="136" customFormat="1" x14ac:dyDescent="0.2">
      <c r="B231" s="137"/>
      <c r="D231" s="130" t="s">
        <v>163</v>
      </c>
      <c r="E231" s="138" t="s">
        <v>1</v>
      </c>
      <c r="F231" s="139" t="s">
        <v>85</v>
      </c>
      <c r="H231" s="140">
        <v>1</v>
      </c>
      <c r="I231" s="5"/>
      <c r="L231" s="137"/>
      <c r="M231" s="141"/>
      <c r="N231" s="142"/>
      <c r="O231" s="142"/>
      <c r="P231" s="142"/>
      <c r="Q231" s="142"/>
      <c r="R231" s="142"/>
      <c r="S231" s="142"/>
      <c r="T231" s="143"/>
      <c r="AT231" s="138" t="s">
        <v>163</v>
      </c>
      <c r="AU231" s="138" t="s">
        <v>87</v>
      </c>
      <c r="AV231" s="136" t="s">
        <v>87</v>
      </c>
      <c r="AW231" s="136" t="s">
        <v>32</v>
      </c>
      <c r="AX231" s="136" t="s">
        <v>85</v>
      </c>
      <c r="AY231" s="138" t="s">
        <v>155</v>
      </c>
    </row>
    <row r="232" spans="1:65" s="33" customFormat="1" ht="21.6" customHeight="1" x14ac:dyDescent="0.2">
      <c r="A232" s="30"/>
      <c r="B232" s="31"/>
      <c r="C232" s="152" t="s">
        <v>367</v>
      </c>
      <c r="D232" s="152" t="s">
        <v>190</v>
      </c>
      <c r="E232" s="153" t="s">
        <v>368</v>
      </c>
      <c r="F232" s="154" t="s">
        <v>369</v>
      </c>
      <c r="G232" s="155" t="s">
        <v>218</v>
      </c>
      <c r="H232" s="156">
        <v>1</v>
      </c>
      <c r="I232" s="8"/>
      <c r="J232" s="157">
        <f>ROUND(I232*H232,2)</f>
        <v>0</v>
      </c>
      <c r="K232" s="158"/>
      <c r="L232" s="159"/>
      <c r="M232" s="160" t="s">
        <v>1</v>
      </c>
      <c r="N232" s="161" t="s">
        <v>42</v>
      </c>
      <c r="O232" s="123"/>
      <c r="P232" s="124">
        <f>O232*H232</f>
        <v>0</v>
      </c>
      <c r="Q232" s="124">
        <v>8.5000000000000006E-3</v>
      </c>
      <c r="R232" s="124">
        <f>Q232*H232</f>
        <v>8.5000000000000006E-3</v>
      </c>
      <c r="S232" s="124">
        <v>0</v>
      </c>
      <c r="T232" s="125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26" t="s">
        <v>194</v>
      </c>
      <c r="AT232" s="126" t="s">
        <v>190</v>
      </c>
      <c r="AU232" s="126" t="s">
        <v>87</v>
      </c>
      <c r="AY232" s="20" t="s">
        <v>155</v>
      </c>
      <c r="BE232" s="127">
        <f>IF(N232="základní",J232,0)</f>
        <v>0</v>
      </c>
      <c r="BF232" s="127">
        <f>IF(N232="snížená",J232,0)</f>
        <v>0</v>
      </c>
      <c r="BG232" s="127">
        <f>IF(N232="zákl. přenesená",J232,0)</f>
        <v>0</v>
      </c>
      <c r="BH232" s="127">
        <f>IF(N232="sníž. přenesená",J232,0)</f>
        <v>0</v>
      </c>
      <c r="BI232" s="127">
        <f>IF(N232="nulová",J232,0)</f>
        <v>0</v>
      </c>
      <c r="BJ232" s="20" t="s">
        <v>85</v>
      </c>
      <c r="BK232" s="127">
        <f>ROUND(I232*H232,2)</f>
        <v>0</v>
      </c>
      <c r="BL232" s="20" t="s">
        <v>161</v>
      </c>
      <c r="BM232" s="126" t="s">
        <v>370</v>
      </c>
    </row>
    <row r="233" spans="1:65" s="136" customFormat="1" x14ac:dyDescent="0.2">
      <c r="B233" s="137"/>
      <c r="D233" s="130" t="s">
        <v>163</v>
      </c>
      <c r="E233" s="138" t="s">
        <v>1</v>
      </c>
      <c r="F233" s="139" t="s">
        <v>85</v>
      </c>
      <c r="H233" s="140">
        <v>1</v>
      </c>
      <c r="I233" s="5"/>
      <c r="L233" s="137"/>
      <c r="M233" s="141"/>
      <c r="N233" s="142"/>
      <c r="O233" s="142"/>
      <c r="P233" s="142"/>
      <c r="Q233" s="142"/>
      <c r="R233" s="142"/>
      <c r="S233" s="142"/>
      <c r="T233" s="143"/>
      <c r="AT233" s="138" t="s">
        <v>163</v>
      </c>
      <c r="AU233" s="138" t="s">
        <v>87</v>
      </c>
      <c r="AV233" s="136" t="s">
        <v>87</v>
      </c>
      <c r="AW233" s="136" t="s">
        <v>32</v>
      </c>
      <c r="AX233" s="136" t="s">
        <v>85</v>
      </c>
      <c r="AY233" s="138" t="s">
        <v>155</v>
      </c>
    </row>
    <row r="234" spans="1:65" s="33" customFormat="1" ht="21.6" customHeight="1" x14ac:dyDescent="0.2">
      <c r="A234" s="30"/>
      <c r="B234" s="31"/>
      <c r="C234" s="114" t="s">
        <v>371</v>
      </c>
      <c r="D234" s="114" t="s">
        <v>157</v>
      </c>
      <c r="E234" s="115" t="s">
        <v>372</v>
      </c>
      <c r="F234" s="116" t="s">
        <v>373</v>
      </c>
      <c r="G234" s="117" t="s">
        <v>292</v>
      </c>
      <c r="H234" s="118">
        <v>6</v>
      </c>
      <c r="I234" s="4"/>
      <c r="J234" s="119">
        <f>ROUND(I234*H234,2)</f>
        <v>0</v>
      </c>
      <c r="K234" s="120"/>
      <c r="L234" s="31"/>
      <c r="M234" s="121" t="s">
        <v>1</v>
      </c>
      <c r="N234" s="122" t="s">
        <v>42</v>
      </c>
      <c r="O234" s="123"/>
      <c r="P234" s="124">
        <f>O234*H234</f>
        <v>0</v>
      </c>
      <c r="Q234" s="124">
        <v>0</v>
      </c>
      <c r="R234" s="124">
        <f>Q234*H234</f>
        <v>0</v>
      </c>
      <c r="S234" s="124">
        <v>0</v>
      </c>
      <c r="T234" s="12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26" t="s">
        <v>161</v>
      </c>
      <c r="AT234" s="126" t="s">
        <v>157</v>
      </c>
      <c r="AU234" s="126" t="s">
        <v>87</v>
      </c>
      <c r="AY234" s="20" t="s">
        <v>155</v>
      </c>
      <c r="BE234" s="127">
        <f>IF(N234="základní",J234,0)</f>
        <v>0</v>
      </c>
      <c r="BF234" s="127">
        <f>IF(N234="snížená",J234,0)</f>
        <v>0</v>
      </c>
      <c r="BG234" s="127">
        <f>IF(N234="zákl. přenesená",J234,0)</f>
        <v>0</v>
      </c>
      <c r="BH234" s="127">
        <f>IF(N234="sníž. přenesená",J234,0)</f>
        <v>0</v>
      </c>
      <c r="BI234" s="127">
        <f>IF(N234="nulová",J234,0)</f>
        <v>0</v>
      </c>
      <c r="BJ234" s="20" t="s">
        <v>85</v>
      </c>
      <c r="BK234" s="127">
        <f>ROUND(I234*H234,2)</f>
        <v>0</v>
      </c>
      <c r="BL234" s="20" t="s">
        <v>161</v>
      </c>
      <c r="BM234" s="126" t="s">
        <v>374</v>
      </c>
    </row>
    <row r="235" spans="1:65" s="136" customFormat="1" x14ac:dyDescent="0.2">
      <c r="B235" s="137"/>
      <c r="D235" s="130" t="s">
        <v>163</v>
      </c>
      <c r="E235" s="138" t="s">
        <v>1</v>
      </c>
      <c r="F235" s="139" t="s">
        <v>184</v>
      </c>
      <c r="H235" s="140">
        <v>6</v>
      </c>
      <c r="I235" s="5"/>
      <c r="L235" s="137"/>
      <c r="M235" s="141"/>
      <c r="N235" s="142"/>
      <c r="O235" s="142"/>
      <c r="P235" s="142"/>
      <c r="Q235" s="142"/>
      <c r="R235" s="142"/>
      <c r="S235" s="142"/>
      <c r="T235" s="143"/>
      <c r="AT235" s="138" t="s">
        <v>163</v>
      </c>
      <c r="AU235" s="138" t="s">
        <v>87</v>
      </c>
      <c r="AV235" s="136" t="s">
        <v>87</v>
      </c>
      <c r="AW235" s="136" t="s">
        <v>32</v>
      </c>
      <c r="AX235" s="136" t="s">
        <v>85</v>
      </c>
      <c r="AY235" s="138" t="s">
        <v>155</v>
      </c>
    </row>
    <row r="236" spans="1:65" s="33" customFormat="1" ht="21.6" customHeight="1" x14ac:dyDescent="0.2">
      <c r="A236" s="30"/>
      <c r="B236" s="31"/>
      <c r="C236" s="114" t="s">
        <v>375</v>
      </c>
      <c r="D236" s="114" t="s">
        <v>157</v>
      </c>
      <c r="E236" s="115" t="s">
        <v>376</v>
      </c>
      <c r="F236" s="116" t="s">
        <v>377</v>
      </c>
      <c r="G236" s="117" t="s">
        <v>292</v>
      </c>
      <c r="H236" s="118">
        <v>52</v>
      </c>
      <c r="I236" s="4"/>
      <c r="J236" s="119">
        <f>ROUND(I236*H236,2)</f>
        <v>0</v>
      </c>
      <c r="K236" s="120"/>
      <c r="L236" s="31"/>
      <c r="M236" s="121" t="s">
        <v>1</v>
      </c>
      <c r="N236" s="122" t="s">
        <v>42</v>
      </c>
      <c r="O236" s="123"/>
      <c r="P236" s="124">
        <f>O236*H236</f>
        <v>0</v>
      </c>
      <c r="Q236" s="124">
        <v>0</v>
      </c>
      <c r="R236" s="124">
        <f>Q236*H236</f>
        <v>0</v>
      </c>
      <c r="S236" s="124">
        <v>0</v>
      </c>
      <c r="T236" s="12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26" t="s">
        <v>161</v>
      </c>
      <c r="AT236" s="126" t="s">
        <v>157</v>
      </c>
      <c r="AU236" s="126" t="s">
        <v>87</v>
      </c>
      <c r="AY236" s="20" t="s">
        <v>155</v>
      </c>
      <c r="BE236" s="127">
        <f>IF(N236="základní",J236,0)</f>
        <v>0</v>
      </c>
      <c r="BF236" s="127">
        <f>IF(N236="snížená",J236,0)</f>
        <v>0</v>
      </c>
      <c r="BG236" s="127">
        <f>IF(N236="zákl. přenesená",J236,0)</f>
        <v>0</v>
      </c>
      <c r="BH236" s="127">
        <f>IF(N236="sníž. přenesená",J236,0)</f>
        <v>0</v>
      </c>
      <c r="BI236" s="127">
        <f>IF(N236="nulová",J236,0)</f>
        <v>0</v>
      </c>
      <c r="BJ236" s="20" t="s">
        <v>85</v>
      </c>
      <c r="BK236" s="127">
        <f>ROUND(I236*H236,2)</f>
        <v>0</v>
      </c>
      <c r="BL236" s="20" t="s">
        <v>161</v>
      </c>
      <c r="BM236" s="126" t="s">
        <v>378</v>
      </c>
    </row>
    <row r="237" spans="1:65" s="136" customFormat="1" x14ac:dyDescent="0.2">
      <c r="B237" s="137"/>
      <c r="D237" s="130" t="s">
        <v>163</v>
      </c>
      <c r="E237" s="138" t="s">
        <v>1</v>
      </c>
      <c r="F237" s="139" t="s">
        <v>303</v>
      </c>
      <c r="H237" s="140">
        <v>52</v>
      </c>
      <c r="I237" s="5"/>
      <c r="L237" s="137"/>
      <c r="M237" s="141"/>
      <c r="N237" s="142"/>
      <c r="O237" s="142"/>
      <c r="P237" s="142"/>
      <c r="Q237" s="142"/>
      <c r="R237" s="142"/>
      <c r="S237" s="142"/>
      <c r="T237" s="143"/>
      <c r="AT237" s="138" t="s">
        <v>163</v>
      </c>
      <c r="AU237" s="138" t="s">
        <v>87</v>
      </c>
      <c r="AV237" s="136" t="s">
        <v>87</v>
      </c>
      <c r="AW237" s="136" t="s">
        <v>32</v>
      </c>
      <c r="AX237" s="136" t="s">
        <v>85</v>
      </c>
      <c r="AY237" s="138" t="s">
        <v>155</v>
      </c>
    </row>
    <row r="238" spans="1:65" s="33" customFormat="1" ht="21.6" customHeight="1" x14ac:dyDescent="0.2">
      <c r="A238" s="30"/>
      <c r="B238" s="31"/>
      <c r="C238" s="114" t="s">
        <v>379</v>
      </c>
      <c r="D238" s="114" t="s">
        <v>157</v>
      </c>
      <c r="E238" s="115" t="s">
        <v>380</v>
      </c>
      <c r="F238" s="116" t="s">
        <v>381</v>
      </c>
      <c r="G238" s="117" t="s">
        <v>218</v>
      </c>
      <c r="H238" s="118">
        <v>1</v>
      </c>
      <c r="I238" s="4"/>
      <c r="J238" s="119">
        <f>ROUND(I238*H238,2)</f>
        <v>0</v>
      </c>
      <c r="K238" s="120"/>
      <c r="L238" s="31"/>
      <c r="M238" s="121" t="s">
        <v>1</v>
      </c>
      <c r="N238" s="122" t="s">
        <v>42</v>
      </c>
      <c r="O238" s="123"/>
      <c r="P238" s="124">
        <f>O238*H238</f>
        <v>0</v>
      </c>
      <c r="Q238" s="124">
        <v>3.9059999999999997E-2</v>
      </c>
      <c r="R238" s="124">
        <f>Q238*H238</f>
        <v>3.9059999999999997E-2</v>
      </c>
      <c r="S238" s="124">
        <v>0</v>
      </c>
      <c r="T238" s="12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26" t="s">
        <v>161</v>
      </c>
      <c r="AT238" s="126" t="s">
        <v>157</v>
      </c>
      <c r="AU238" s="126" t="s">
        <v>87</v>
      </c>
      <c r="AY238" s="20" t="s">
        <v>155</v>
      </c>
      <c r="BE238" s="127">
        <f>IF(N238="základní",J238,0)</f>
        <v>0</v>
      </c>
      <c r="BF238" s="127">
        <f>IF(N238="snížená",J238,0)</f>
        <v>0</v>
      </c>
      <c r="BG238" s="127">
        <f>IF(N238="zákl. přenesená",J238,0)</f>
        <v>0</v>
      </c>
      <c r="BH238" s="127">
        <f>IF(N238="sníž. přenesená",J238,0)</f>
        <v>0</v>
      </c>
      <c r="BI238" s="127">
        <f>IF(N238="nulová",J238,0)</f>
        <v>0</v>
      </c>
      <c r="BJ238" s="20" t="s">
        <v>85</v>
      </c>
      <c r="BK238" s="127">
        <f>ROUND(I238*H238,2)</f>
        <v>0</v>
      </c>
      <c r="BL238" s="20" t="s">
        <v>161</v>
      </c>
      <c r="BM238" s="126" t="s">
        <v>382</v>
      </c>
    </row>
    <row r="239" spans="1:65" s="136" customFormat="1" x14ac:dyDescent="0.2">
      <c r="B239" s="137"/>
      <c r="D239" s="130" t="s">
        <v>163</v>
      </c>
      <c r="E239" s="138" t="s">
        <v>1</v>
      </c>
      <c r="F239" s="139" t="s">
        <v>85</v>
      </c>
      <c r="H239" s="140">
        <v>1</v>
      </c>
      <c r="I239" s="5"/>
      <c r="L239" s="137"/>
      <c r="M239" s="141"/>
      <c r="N239" s="142"/>
      <c r="O239" s="142"/>
      <c r="P239" s="142"/>
      <c r="Q239" s="142"/>
      <c r="R239" s="142"/>
      <c r="S239" s="142"/>
      <c r="T239" s="143"/>
      <c r="AT239" s="138" t="s">
        <v>163</v>
      </c>
      <c r="AU239" s="138" t="s">
        <v>87</v>
      </c>
      <c r="AV239" s="136" t="s">
        <v>87</v>
      </c>
      <c r="AW239" s="136" t="s">
        <v>32</v>
      </c>
      <c r="AX239" s="136" t="s">
        <v>85</v>
      </c>
      <c r="AY239" s="138" t="s">
        <v>155</v>
      </c>
    </row>
    <row r="240" spans="1:65" s="33" customFormat="1" ht="32.4" customHeight="1" x14ac:dyDescent="0.2">
      <c r="A240" s="30"/>
      <c r="B240" s="31"/>
      <c r="C240" s="114" t="s">
        <v>383</v>
      </c>
      <c r="D240" s="114" t="s">
        <v>157</v>
      </c>
      <c r="E240" s="115" t="s">
        <v>384</v>
      </c>
      <c r="F240" s="116" t="s">
        <v>385</v>
      </c>
      <c r="G240" s="117" t="s">
        <v>218</v>
      </c>
      <c r="H240" s="118">
        <v>2</v>
      </c>
      <c r="I240" s="4"/>
      <c r="J240" s="119">
        <f>ROUND(I240*H240,2)</f>
        <v>0</v>
      </c>
      <c r="K240" s="120"/>
      <c r="L240" s="31"/>
      <c r="M240" s="121" t="s">
        <v>1</v>
      </c>
      <c r="N240" s="122" t="s">
        <v>42</v>
      </c>
      <c r="O240" s="123"/>
      <c r="P240" s="124">
        <f>O240*H240</f>
        <v>0</v>
      </c>
      <c r="Q240" s="124">
        <v>1.0279999999999999E-2</v>
      </c>
      <c r="R240" s="124">
        <f>Q240*H240</f>
        <v>2.0559999999999998E-2</v>
      </c>
      <c r="S240" s="124">
        <v>0</v>
      </c>
      <c r="T240" s="12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26" t="s">
        <v>161</v>
      </c>
      <c r="AT240" s="126" t="s">
        <v>157</v>
      </c>
      <c r="AU240" s="126" t="s">
        <v>87</v>
      </c>
      <c r="AY240" s="20" t="s">
        <v>155</v>
      </c>
      <c r="BE240" s="127">
        <f>IF(N240="základní",J240,0)</f>
        <v>0</v>
      </c>
      <c r="BF240" s="127">
        <f>IF(N240="snížená",J240,0)</f>
        <v>0</v>
      </c>
      <c r="BG240" s="127">
        <f>IF(N240="zákl. přenesená",J240,0)</f>
        <v>0</v>
      </c>
      <c r="BH240" s="127">
        <f>IF(N240="sníž. přenesená",J240,0)</f>
        <v>0</v>
      </c>
      <c r="BI240" s="127">
        <f>IF(N240="nulová",J240,0)</f>
        <v>0</v>
      </c>
      <c r="BJ240" s="20" t="s">
        <v>85</v>
      </c>
      <c r="BK240" s="127">
        <f>ROUND(I240*H240,2)</f>
        <v>0</v>
      </c>
      <c r="BL240" s="20" t="s">
        <v>161</v>
      </c>
      <c r="BM240" s="126" t="s">
        <v>386</v>
      </c>
    </row>
    <row r="241" spans="1:65" s="136" customFormat="1" x14ac:dyDescent="0.2">
      <c r="B241" s="137"/>
      <c r="D241" s="130" t="s">
        <v>163</v>
      </c>
      <c r="E241" s="138" t="s">
        <v>1</v>
      </c>
      <c r="F241" s="139" t="s">
        <v>87</v>
      </c>
      <c r="H241" s="140">
        <v>2</v>
      </c>
      <c r="I241" s="5"/>
      <c r="L241" s="137"/>
      <c r="M241" s="141"/>
      <c r="N241" s="142"/>
      <c r="O241" s="142"/>
      <c r="P241" s="142"/>
      <c r="Q241" s="142"/>
      <c r="R241" s="142"/>
      <c r="S241" s="142"/>
      <c r="T241" s="143"/>
      <c r="AT241" s="138" t="s">
        <v>163</v>
      </c>
      <c r="AU241" s="138" t="s">
        <v>87</v>
      </c>
      <c r="AV241" s="136" t="s">
        <v>87</v>
      </c>
      <c r="AW241" s="136" t="s">
        <v>32</v>
      </c>
      <c r="AX241" s="136" t="s">
        <v>85</v>
      </c>
      <c r="AY241" s="138" t="s">
        <v>155</v>
      </c>
    </row>
    <row r="242" spans="1:65" s="33" customFormat="1" ht="21.6" customHeight="1" x14ac:dyDescent="0.2">
      <c r="A242" s="30"/>
      <c r="B242" s="31"/>
      <c r="C242" s="114" t="s">
        <v>387</v>
      </c>
      <c r="D242" s="114" t="s">
        <v>157</v>
      </c>
      <c r="E242" s="115" t="s">
        <v>388</v>
      </c>
      <c r="F242" s="116" t="s">
        <v>389</v>
      </c>
      <c r="G242" s="117" t="s">
        <v>218</v>
      </c>
      <c r="H242" s="118">
        <v>2</v>
      </c>
      <c r="I242" s="4"/>
      <c r="J242" s="119">
        <f>ROUND(I242*H242,2)</f>
        <v>0</v>
      </c>
      <c r="K242" s="120"/>
      <c r="L242" s="31"/>
      <c r="M242" s="121" t="s">
        <v>1</v>
      </c>
      <c r="N242" s="122" t="s">
        <v>42</v>
      </c>
      <c r="O242" s="123"/>
      <c r="P242" s="124">
        <f>O242*H242</f>
        <v>0</v>
      </c>
      <c r="Q242" s="124">
        <v>0</v>
      </c>
      <c r="R242" s="124">
        <f>Q242*H242</f>
        <v>0</v>
      </c>
      <c r="S242" s="124">
        <v>0</v>
      </c>
      <c r="T242" s="125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26" t="s">
        <v>161</v>
      </c>
      <c r="AT242" s="126" t="s">
        <v>157</v>
      </c>
      <c r="AU242" s="126" t="s">
        <v>87</v>
      </c>
      <c r="AY242" s="20" t="s">
        <v>155</v>
      </c>
      <c r="BE242" s="127">
        <f>IF(N242="základní",J242,0)</f>
        <v>0</v>
      </c>
      <c r="BF242" s="127">
        <f>IF(N242="snížená",J242,0)</f>
        <v>0</v>
      </c>
      <c r="BG242" s="127">
        <f>IF(N242="zákl. přenesená",J242,0)</f>
        <v>0</v>
      </c>
      <c r="BH242" s="127">
        <f>IF(N242="sníž. přenesená",J242,0)</f>
        <v>0</v>
      </c>
      <c r="BI242" s="127">
        <f>IF(N242="nulová",J242,0)</f>
        <v>0</v>
      </c>
      <c r="BJ242" s="20" t="s">
        <v>85</v>
      </c>
      <c r="BK242" s="127">
        <f>ROUND(I242*H242,2)</f>
        <v>0</v>
      </c>
      <c r="BL242" s="20" t="s">
        <v>161</v>
      </c>
      <c r="BM242" s="126" t="s">
        <v>390</v>
      </c>
    </row>
    <row r="243" spans="1:65" s="136" customFormat="1" x14ac:dyDescent="0.2">
      <c r="B243" s="137"/>
      <c r="D243" s="130" t="s">
        <v>163</v>
      </c>
      <c r="E243" s="138" t="s">
        <v>1</v>
      </c>
      <c r="F243" s="139" t="s">
        <v>87</v>
      </c>
      <c r="H243" s="140">
        <v>2</v>
      </c>
      <c r="I243" s="5"/>
      <c r="L243" s="137"/>
      <c r="M243" s="141"/>
      <c r="N243" s="142"/>
      <c r="O243" s="142"/>
      <c r="P243" s="142"/>
      <c r="Q243" s="142"/>
      <c r="R243" s="142"/>
      <c r="S243" s="142"/>
      <c r="T243" s="143"/>
      <c r="AT243" s="138" t="s">
        <v>163</v>
      </c>
      <c r="AU243" s="138" t="s">
        <v>87</v>
      </c>
      <c r="AV243" s="136" t="s">
        <v>87</v>
      </c>
      <c r="AW243" s="136" t="s">
        <v>32</v>
      </c>
      <c r="AX243" s="136" t="s">
        <v>85</v>
      </c>
      <c r="AY243" s="138" t="s">
        <v>155</v>
      </c>
    </row>
    <row r="244" spans="1:65" s="33" customFormat="1" ht="32.4" customHeight="1" x14ac:dyDescent="0.2">
      <c r="A244" s="30"/>
      <c r="B244" s="31"/>
      <c r="C244" s="114" t="s">
        <v>303</v>
      </c>
      <c r="D244" s="114" t="s">
        <v>157</v>
      </c>
      <c r="E244" s="115" t="s">
        <v>391</v>
      </c>
      <c r="F244" s="116" t="s">
        <v>392</v>
      </c>
      <c r="G244" s="117" t="s">
        <v>218</v>
      </c>
      <c r="H244" s="118">
        <v>1</v>
      </c>
      <c r="I244" s="4"/>
      <c r="J244" s="119">
        <f>ROUND(I244*H244,2)</f>
        <v>0</v>
      </c>
      <c r="K244" s="120"/>
      <c r="L244" s="31"/>
      <c r="M244" s="121" t="s">
        <v>1</v>
      </c>
      <c r="N244" s="122" t="s">
        <v>42</v>
      </c>
      <c r="O244" s="123"/>
      <c r="P244" s="124">
        <f>O244*H244</f>
        <v>0</v>
      </c>
      <c r="Q244" s="124">
        <v>6.5700000000000003E-3</v>
      </c>
      <c r="R244" s="124">
        <f>Q244*H244</f>
        <v>6.5700000000000003E-3</v>
      </c>
      <c r="S244" s="124">
        <v>0</v>
      </c>
      <c r="T244" s="12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26" t="s">
        <v>161</v>
      </c>
      <c r="AT244" s="126" t="s">
        <v>157</v>
      </c>
      <c r="AU244" s="126" t="s">
        <v>87</v>
      </c>
      <c r="AY244" s="20" t="s">
        <v>155</v>
      </c>
      <c r="BE244" s="127">
        <f>IF(N244="základní",J244,0)</f>
        <v>0</v>
      </c>
      <c r="BF244" s="127">
        <f>IF(N244="snížená",J244,0)</f>
        <v>0</v>
      </c>
      <c r="BG244" s="127">
        <f>IF(N244="zákl. přenesená",J244,0)</f>
        <v>0</v>
      </c>
      <c r="BH244" s="127">
        <f>IF(N244="sníž. přenesená",J244,0)</f>
        <v>0</v>
      </c>
      <c r="BI244" s="127">
        <f>IF(N244="nulová",J244,0)</f>
        <v>0</v>
      </c>
      <c r="BJ244" s="20" t="s">
        <v>85</v>
      </c>
      <c r="BK244" s="127">
        <f>ROUND(I244*H244,2)</f>
        <v>0</v>
      </c>
      <c r="BL244" s="20" t="s">
        <v>161</v>
      </c>
      <c r="BM244" s="126" t="s">
        <v>393</v>
      </c>
    </row>
    <row r="245" spans="1:65" s="136" customFormat="1" x14ac:dyDescent="0.2">
      <c r="B245" s="137"/>
      <c r="D245" s="130" t="s">
        <v>163</v>
      </c>
      <c r="E245" s="138" t="s">
        <v>1</v>
      </c>
      <c r="F245" s="139" t="s">
        <v>85</v>
      </c>
      <c r="H245" s="140">
        <v>1</v>
      </c>
      <c r="I245" s="5"/>
      <c r="L245" s="137"/>
      <c r="M245" s="141"/>
      <c r="N245" s="142"/>
      <c r="O245" s="142"/>
      <c r="P245" s="142"/>
      <c r="Q245" s="142"/>
      <c r="R245" s="142"/>
      <c r="S245" s="142"/>
      <c r="T245" s="143"/>
      <c r="AT245" s="138" t="s">
        <v>163</v>
      </c>
      <c r="AU245" s="138" t="s">
        <v>87</v>
      </c>
      <c r="AV245" s="136" t="s">
        <v>87</v>
      </c>
      <c r="AW245" s="136" t="s">
        <v>32</v>
      </c>
      <c r="AX245" s="136" t="s">
        <v>85</v>
      </c>
      <c r="AY245" s="138" t="s">
        <v>155</v>
      </c>
    </row>
    <row r="246" spans="1:65" s="33" customFormat="1" ht="21.6" customHeight="1" x14ac:dyDescent="0.2">
      <c r="A246" s="30"/>
      <c r="B246" s="31"/>
      <c r="C246" s="114" t="s">
        <v>394</v>
      </c>
      <c r="D246" s="114" t="s">
        <v>157</v>
      </c>
      <c r="E246" s="115" t="s">
        <v>395</v>
      </c>
      <c r="F246" s="116" t="s">
        <v>396</v>
      </c>
      <c r="G246" s="117" t="s">
        <v>218</v>
      </c>
      <c r="H246" s="118">
        <v>1</v>
      </c>
      <c r="I246" s="4"/>
      <c r="J246" s="119">
        <f>ROUND(I246*H246,2)</f>
        <v>0</v>
      </c>
      <c r="K246" s="120"/>
      <c r="L246" s="31"/>
      <c r="M246" s="121" t="s">
        <v>1</v>
      </c>
      <c r="N246" s="122" t="s">
        <v>42</v>
      </c>
      <c r="O246" s="123"/>
      <c r="P246" s="124">
        <f>O246*H246</f>
        <v>0</v>
      </c>
      <c r="Q246" s="124">
        <v>0</v>
      </c>
      <c r="R246" s="124">
        <f>Q246*H246</f>
        <v>0</v>
      </c>
      <c r="S246" s="124">
        <v>0</v>
      </c>
      <c r="T246" s="12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26" t="s">
        <v>161</v>
      </c>
      <c r="AT246" s="126" t="s">
        <v>157</v>
      </c>
      <c r="AU246" s="126" t="s">
        <v>87</v>
      </c>
      <c r="AY246" s="20" t="s">
        <v>155</v>
      </c>
      <c r="BE246" s="127">
        <f>IF(N246="základní",J246,0)</f>
        <v>0</v>
      </c>
      <c r="BF246" s="127">
        <f>IF(N246="snížená",J246,0)</f>
        <v>0</v>
      </c>
      <c r="BG246" s="127">
        <f>IF(N246="zákl. přenesená",J246,0)</f>
        <v>0</v>
      </c>
      <c r="BH246" s="127">
        <f>IF(N246="sníž. přenesená",J246,0)</f>
        <v>0</v>
      </c>
      <c r="BI246" s="127">
        <f>IF(N246="nulová",J246,0)</f>
        <v>0</v>
      </c>
      <c r="BJ246" s="20" t="s">
        <v>85</v>
      </c>
      <c r="BK246" s="127">
        <f>ROUND(I246*H246,2)</f>
        <v>0</v>
      </c>
      <c r="BL246" s="20" t="s">
        <v>161</v>
      </c>
      <c r="BM246" s="126" t="s">
        <v>397</v>
      </c>
    </row>
    <row r="247" spans="1:65" s="136" customFormat="1" x14ac:dyDescent="0.2">
      <c r="B247" s="137"/>
      <c r="D247" s="130" t="s">
        <v>163</v>
      </c>
      <c r="E247" s="138" t="s">
        <v>1</v>
      </c>
      <c r="F247" s="139" t="s">
        <v>85</v>
      </c>
      <c r="H247" s="140">
        <v>1</v>
      </c>
      <c r="I247" s="5"/>
      <c r="L247" s="137"/>
      <c r="M247" s="141"/>
      <c r="N247" s="142"/>
      <c r="O247" s="142"/>
      <c r="P247" s="142"/>
      <c r="Q247" s="142"/>
      <c r="R247" s="142"/>
      <c r="S247" s="142"/>
      <c r="T247" s="143"/>
      <c r="AT247" s="138" t="s">
        <v>163</v>
      </c>
      <c r="AU247" s="138" t="s">
        <v>87</v>
      </c>
      <c r="AV247" s="136" t="s">
        <v>87</v>
      </c>
      <c r="AW247" s="136" t="s">
        <v>32</v>
      </c>
      <c r="AX247" s="136" t="s">
        <v>85</v>
      </c>
      <c r="AY247" s="138" t="s">
        <v>155</v>
      </c>
    </row>
    <row r="248" spans="1:65" s="33" customFormat="1" ht="32.4" customHeight="1" x14ac:dyDescent="0.2">
      <c r="A248" s="30"/>
      <c r="B248" s="31"/>
      <c r="C248" s="114" t="s">
        <v>398</v>
      </c>
      <c r="D248" s="114" t="s">
        <v>157</v>
      </c>
      <c r="E248" s="115" t="s">
        <v>399</v>
      </c>
      <c r="F248" s="116" t="s">
        <v>400</v>
      </c>
      <c r="G248" s="117" t="s">
        <v>218</v>
      </c>
      <c r="H248" s="118">
        <v>2</v>
      </c>
      <c r="I248" s="4"/>
      <c r="J248" s="119">
        <f>ROUND(I248*H248,2)</f>
        <v>0</v>
      </c>
      <c r="K248" s="120"/>
      <c r="L248" s="31"/>
      <c r="M248" s="121" t="s">
        <v>1</v>
      </c>
      <c r="N248" s="122" t="s">
        <v>42</v>
      </c>
      <c r="O248" s="123"/>
      <c r="P248" s="124">
        <f>O248*H248</f>
        <v>0</v>
      </c>
      <c r="Q248" s="124">
        <v>1.7000000000000001E-2</v>
      </c>
      <c r="R248" s="124">
        <f>Q248*H248</f>
        <v>3.4000000000000002E-2</v>
      </c>
      <c r="S248" s="124">
        <v>0</v>
      </c>
      <c r="T248" s="125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26" t="s">
        <v>161</v>
      </c>
      <c r="AT248" s="126" t="s">
        <v>157</v>
      </c>
      <c r="AU248" s="126" t="s">
        <v>87</v>
      </c>
      <c r="AY248" s="20" t="s">
        <v>155</v>
      </c>
      <c r="BE248" s="127">
        <f>IF(N248="základní",J248,0)</f>
        <v>0</v>
      </c>
      <c r="BF248" s="127">
        <f>IF(N248="snížená",J248,0)</f>
        <v>0</v>
      </c>
      <c r="BG248" s="127">
        <f>IF(N248="zákl. přenesená",J248,0)</f>
        <v>0</v>
      </c>
      <c r="BH248" s="127">
        <f>IF(N248="sníž. přenesená",J248,0)</f>
        <v>0</v>
      </c>
      <c r="BI248" s="127">
        <f>IF(N248="nulová",J248,0)</f>
        <v>0</v>
      </c>
      <c r="BJ248" s="20" t="s">
        <v>85</v>
      </c>
      <c r="BK248" s="127">
        <f>ROUND(I248*H248,2)</f>
        <v>0</v>
      </c>
      <c r="BL248" s="20" t="s">
        <v>161</v>
      </c>
      <c r="BM248" s="126" t="s">
        <v>401</v>
      </c>
    </row>
    <row r="249" spans="1:65" s="128" customFormat="1" x14ac:dyDescent="0.2">
      <c r="B249" s="129"/>
      <c r="D249" s="130" t="s">
        <v>163</v>
      </c>
      <c r="E249" s="131" t="s">
        <v>1</v>
      </c>
      <c r="F249" s="132" t="s">
        <v>402</v>
      </c>
      <c r="H249" s="131" t="s">
        <v>1</v>
      </c>
      <c r="I249" s="7"/>
      <c r="L249" s="129"/>
      <c r="M249" s="133"/>
      <c r="N249" s="134"/>
      <c r="O249" s="134"/>
      <c r="P249" s="134"/>
      <c r="Q249" s="134"/>
      <c r="R249" s="134"/>
      <c r="S249" s="134"/>
      <c r="T249" s="135"/>
      <c r="AT249" s="131" t="s">
        <v>163</v>
      </c>
      <c r="AU249" s="131" t="s">
        <v>87</v>
      </c>
      <c r="AV249" s="128" t="s">
        <v>85</v>
      </c>
      <c r="AW249" s="128" t="s">
        <v>32</v>
      </c>
      <c r="AX249" s="128" t="s">
        <v>77</v>
      </c>
      <c r="AY249" s="131" t="s">
        <v>155</v>
      </c>
    </row>
    <row r="250" spans="1:65" s="136" customFormat="1" x14ac:dyDescent="0.2">
      <c r="B250" s="137"/>
      <c r="D250" s="130" t="s">
        <v>163</v>
      </c>
      <c r="E250" s="138" t="s">
        <v>1</v>
      </c>
      <c r="F250" s="139" t="s">
        <v>87</v>
      </c>
      <c r="H250" s="140">
        <v>2</v>
      </c>
      <c r="I250" s="5"/>
      <c r="L250" s="137"/>
      <c r="M250" s="141"/>
      <c r="N250" s="142"/>
      <c r="O250" s="142"/>
      <c r="P250" s="142"/>
      <c r="Q250" s="142"/>
      <c r="R250" s="142"/>
      <c r="S250" s="142"/>
      <c r="T250" s="143"/>
      <c r="AT250" s="138" t="s">
        <v>163</v>
      </c>
      <c r="AU250" s="138" t="s">
        <v>87</v>
      </c>
      <c r="AV250" s="136" t="s">
        <v>87</v>
      </c>
      <c r="AW250" s="136" t="s">
        <v>32</v>
      </c>
      <c r="AX250" s="136" t="s">
        <v>85</v>
      </c>
      <c r="AY250" s="138" t="s">
        <v>155</v>
      </c>
    </row>
    <row r="251" spans="1:65" s="33" customFormat="1" ht="21.6" customHeight="1" x14ac:dyDescent="0.2">
      <c r="A251" s="30"/>
      <c r="B251" s="31"/>
      <c r="C251" s="114" t="s">
        <v>403</v>
      </c>
      <c r="D251" s="114" t="s">
        <v>157</v>
      </c>
      <c r="E251" s="115" t="s">
        <v>404</v>
      </c>
      <c r="F251" s="116" t="s">
        <v>405</v>
      </c>
      <c r="G251" s="117" t="s">
        <v>218</v>
      </c>
      <c r="H251" s="118">
        <v>1</v>
      </c>
      <c r="I251" s="4"/>
      <c r="J251" s="119">
        <f>ROUND(I251*H251,2)</f>
        <v>0</v>
      </c>
      <c r="K251" s="120"/>
      <c r="L251" s="31"/>
      <c r="M251" s="121" t="s">
        <v>1</v>
      </c>
      <c r="N251" s="122" t="s">
        <v>42</v>
      </c>
      <c r="O251" s="123"/>
      <c r="P251" s="124">
        <f>O251*H251</f>
        <v>0</v>
      </c>
      <c r="Q251" s="124">
        <v>1.06E-2</v>
      </c>
      <c r="R251" s="124">
        <f>Q251*H251</f>
        <v>1.06E-2</v>
      </c>
      <c r="S251" s="124">
        <v>0</v>
      </c>
      <c r="T251" s="125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26" t="s">
        <v>161</v>
      </c>
      <c r="AT251" s="126" t="s">
        <v>157</v>
      </c>
      <c r="AU251" s="126" t="s">
        <v>87</v>
      </c>
      <c r="AY251" s="20" t="s">
        <v>155</v>
      </c>
      <c r="BE251" s="127">
        <f>IF(N251="základní",J251,0)</f>
        <v>0</v>
      </c>
      <c r="BF251" s="127">
        <f>IF(N251="snížená",J251,0)</f>
        <v>0</v>
      </c>
      <c r="BG251" s="127">
        <f>IF(N251="zákl. přenesená",J251,0)</f>
        <v>0</v>
      </c>
      <c r="BH251" s="127">
        <f>IF(N251="sníž. přenesená",J251,0)</f>
        <v>0</v>
      </c>
      <c r="BI251" s="127">
        <f>IF(N251="nulová",J251,0)</f>
        <v>0</v>
      </c>
      <c r="BJ251" s="20" t="s">
        <v>85</v>
      </c>
      <c r="BK251" s="127">
        <f>ROUND(I251*H251,2)</f>
        <v>0</v>
      </c>
      <c r="BL251" s="20" t="s">
        <v>161</v>
      </c>
      <c r="BM251" s="126" t="s">
        <v>406</v>
      </c>
    </row>
    <row r="252" spans="1:65" s="136" customFormat="1" x14ac:dyDescent="0.2">
      <c r="B252" s="137"/>
      <c r="D252" s="130" t="s">
        <v>163</v>
      </c>
      <c r="E252" s="138" t="s">
        <v>1</v>
      </c>
      <c r="F252" s="139" t="s">
        <v>85</v>
      </c>
      <c r="H252" s="140">
        <v>1</v>
      </c>
      <c r="I252" s="5"/>
      <c r="L252" s="137"/>
      <c r="M252" s="141"/>
      <c r="N252" s="142"/>
      <c r="O252" s="142"/>
      <c r="P252" s="142"/>
      <c r="Q252" s="142"/>
      <c r="R252" s="142"/>
      <c r="S252" s="142"/>
      <c r="T252" s="143"/>
      <c r="AT252" s="138" t="s">
        <v>163</v>
      </c>
      <c r="AU252" s="138" t="s">
        <v>87</v>
      </c>
      <c r="AV252" s="136" t="s">
        <v>87</v>
      </c>
      <c r="AW252" s="136" t="s">
        <v>32</v>
      </c>
      <c r="AX252" s="136" t="s">
        <v>85</v>
      </c>
      <c r="AY252" s="138" t="s">
        <v>155</v>
      </c>
    </row>
    <row r="253" spans="1:65" s="33" customFormat="1" ht="21.6" customHeight="1" x14ac:dyDescent="0.2">
      <c r="A253" s="30"/>
      <c r="B253" s="31"/>
      <c r="C253" s="114" t="s">
        <v>407</v>
      </c>
      <c r="D253" s="114" t="s">
        <v>157</v>
      </c>
      <c r="E253" s="115" t="s">
        <v>408</v>
      </c>
      <c r="F253" s="116" t="s">
        <v>409</v>
      </c>
      <c r="G253" s="117" t="s">
        <v>218</v>
      </c>
      <c r="H253" s="118">
        <v>1</v>
      </c>
      <c r="I253" s="4"/>
      <c r="J253" s="119">
        <f>ROUND(I253*H253,2)</f>
        <v>0</v>
      </c>
      <c r="K253" s="120"/>
      <c r="L253" s="31"/>
      <c r="M253" s="121" t="s">
        <v>1</v>
      </c>
      <c r="N253" s="122" t="s">
        <v>42</v>
      </c>
      <c r="O253" s="123"/>
      <c r="P253" s="124">
        <f>O253*H253</f>
        <v>0</v>
      </c>
      <c r="Q253" s="124">
        <v>4.5429999999999998E-2</v>
      </c>
      <c r="R253" s="124">
        <f>Q253*H253</f>
        <v>4.5429999999999998E-2</v>
      </c>
      <c r="S253" s="124">
        <v>0</v>
      </c>
      <c r="T253" s="12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26" t="s">
        <v>161</v>
      </c>
      <c r="AT253" s="126" t="s">
        <v>157</v>
      </c>
      <c r="AU253" s="126" t="s">
        <v>87</v>
      </c>
      <c r="AY253" s="20" t="s">
        <v>155</v>
      </c>
      <c r="BE253" s="127">
        <f>IF(N253="základní",J253,0)</f>
        <v>0</v>
      </c>
      <c r="BF253" s="127">
        <f>IF(N253="snížená",J253,0)</f>
        <v>0</v>
      </c>
      <c r="BG253" s="127">
        <f>IF(N253="zákl. přenesená",J253,0)</f>
        <v>0</v>
      </c>
      <c r="BH253" s="127">
        <f>IF(N253="sníž. přenesená",J253,0)</f>
        <v>0</v>
      </c>
      <c r="BI253" s="127">
        <f>IF(N253="nulová",J253,0)</f>
        <v>0</v>
      </c>
      <c r="BJ253" s="20" t="s">
        <v>85</v>
      </c>
      <c r="BK253" s="127">
        <f>ROUND(I253*H253,2)</f>
        <v>0</v>
      </c>
      <c r="BL253" s="20" t="s">
        <v>161</v>
      </c>
      <c r="BM253" s="126" t="s">
        <v>410</v>
      </c>
    </row>
    <row r="254" spans="1:65" s="136" customFormat="1" x14ac:dyDescent="0.2">
      <c r="B254" s="137"/>
      <c r="D254" s="130" t="s">
        <v>163</v>
      </c>
      <c r="E254" s="138" t="s">
        <v>1</v>
      </c>
      <c r="F254" s="139" t="s">
        <v>85</v>
      </c>
      <c r="H254" s="140">
        <v>1</v>
      </c>
      <c r="I254" s="5"/>
      <c r="L254" s="137"/>
      <c r="M254" s="141"/>
      <c r="N254" s="142"/>
      <c r="O254" s="142"/>
      <c r="P254" s="142"/>
      <c r="Q254" s="142"/>
      <c r="R254" s="142"/>
      <c r="S254" s="142"/>
      <c r="T254" s="143"/>
      <c r="AT254" s="138" t="s">
        <v>163</v>
      </c>
      <c r="AU254" s="138" t="s">
        <v>87</v>
      </c>
      <c r="AV254" s="136" t="s">
        <v>87</v>
      </c>
      <c r="AW254" s="136" t="s">
        <v>32</v>
      </c>
      <c r="AX254" s="136" t="s">
        <v>85</v>
      </c>
      <c r="AY254" s="138" t="s">
        <v>155</v>
      </c>
    </row>
    <row r="255" spans="1:65" s="101" customFormat="1" ht="22.8" customHeight="1" x14ac:dyDescent="0.25">
      <c r="B255" s="102"/>
      <c r="D255" s="103" t="s">
        <v>76</v>
      </c>
      <c r="E255" s="112" t="s">
        <v>202</v>
      </c>
      <c r="F255" s="112" t="s">
        <v>411</v>
      </c>
      <c r="I255" s="3"/>
      <c r="J255" s="113">
        <f>BK255</f>
        <v>0</v>
      </c>
      <c r="L255" s="102"/>
      <c r="M255" s="106"/>
      <c r="N255" s="107"/>
      <c r="O255" s="107"/>
      <c r="P255" s="108">
        <f>P256+SUM(P257:P285)</f>
        <v>0</v>
      </c>
      <c r="Q255" s="107"/>
      <c r="R255" s="108">
        <f>R256+SUM(R257:R285)</f>
        <v>52.631107200000002</v>
      </c>
      <c r="S255" s="107"/>
      <c r="T255" s="109">
        <f>T256+SUM(T257:T285)</f>
        <v>0</v>
      </c>
      <c r="AR255" s="103" t="s">
        <v>85</v>
      </c>
      <c r="AT255" s="110" t="s">
        <v>76</v>
      </c>
      <c r="AU255" s="110" t="s">
        <v>85</v>
      </c>
      <c r="AY255" s="103" t="s">
        <v>155</v>
      </c>
      <c r="BK255" s="111">
        <f>BK256+SUM(BK257:BK285)</f>
        <v>0</v>
      </c>
    </row>
    <row r="256" spans="1:65" s="33" customFormat="1" ht="21.6" customHeight="1" x14ac:dyDescent="0.2">
      <c r="A256" s="30"/>
      <c r="B256" s="31"/>
      <c r="C256" s="114" t="s">
        <v>412</v>
      </c>
      <c r="D256" s="114" t="s">
        <v>157</v>
      </c>
      <c r="E256" s="115" t="s">
        <v>413</v>
      </c>
      <c r="F256" s="116" t="s">
        <v>414</v>
      </c>
      <c r="G256" s="117" t="s">
        <v>292</v>
      </c>
      <c r="H256" s="118">
        <v>178.32</v>
      </c>
      <c r="I256" s="4"/>
      <c r="J256" s="119">
        <f>ROUND(I256*H256,2)</f>
        <v>0</v>
      </c>
      <c r="K256" s="120"/>
      <c r="L256" s="31"/>
      <c r="M256" s="121" t="s">
        <v>1</v>
      </c>
      <c r="N256" s="122" t="s">
        <v>42</v>
      </c>
      <c r="O256" s="123"/>
      <c r="P256" s="124">
        <f>O256*H256</f>
        <v>0</v>
      </c>
      <c r="Q256" s="124">
        <v>0.29221000000000003</v>
      </c>
      <c r="R256" s="124">
        <f>Q256*H256</f>
        <v>52.106887200000003</v>
      </c>
      <c r="S256" s="124">
        <v>0</v>
      </c>
      <c r="T256" s="125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26" t="s">
        <v>161</v>
      </c>
      <c r="AT256" s="126" t="s">
        <v>157</v>
      </c>
      <c r="AU256" s="126" t="s">
        <v>87</v>
      </c>
      <c r="AY256" s="20" t="s">
        <v>155</v>
      </c>
      <c r="BE256" s="127">
        <f>IF(N256="základní",J256,0)</f>
        <v>0</v>
      </c>
      <c r="BF256" s="127">
        <f>IF(N256="snížená",J256,0)</f>
        <v>0</v>
      </c>
      <c r="BG256" s="127">
        <f>IF(N256="zákl. přenesená",J256,0)</f>
        <v>0</v>
      </c>
      <c r="BH256" s="127">
        <f>IF(N256="sníž. přenesená",J256,0)</f>
        <v>0</v>
      </c>
      <c r="BI256" s="127">
        <f>IF(N256="nulová",J256,0)</f>
        <v>0</v>
      </c>
      <c r="BJ256" s="20" t="s">
        <v>85</v>
      </c>
      <c r="BK256" s="127">
        <f>ROUND(I256*H256,2)</f>
        <v>0</v>
      </c>
      <c r="BL256" s="20" t="s">
        <v>161</v>
      </c>
      <c r="BM256" s="126" t="s">
        <v>415</v>
      </c>
    </row>
    <row r="257" spans="1:65" s="136" customFormat="1" x14ac:dyDescent="0.2">
      <c r="B257" s="137"/>
      <c r="D257" s="130" t="s">
        <v>163</v>
      </c>
      <c r="E257" s="138" t="s">
        <v>1</v>
      </c>
      <c r="F257" s="139" t="s">
        <v>416</v>
      </c>
      <c r="H257" s="140">
        <v>178.32</v>
      </c>
      <c r="I257" s="5"/>
      <c r="L257" s="137"/>
      <c r="M257" s="141"/>
      <c r="N257" s="142"/>
      <c r="O257" s="142"/>
      <c r="P257" s="142"/>
      <c r="Q257" s="142"/>
      <c r="R257" s="142"/>
      <c r="S257" s="142"/>
      <c r="T257" s="143"/>
      <c r="AT257" s="138" t="s">
        <v>163</v>
      </c>
      <c r="AU257" s="138" t="s">
        <v>87</v>
      </c>
      <c r="AV257" s="136" t="s">
        <v>87</v>
      </c>
      <c r="AW257" s="136" t="s">
        <v>32</v>
      </c>
      <c r="AX257" s="136" t="s">
        <v>77</v>
      </c>
      <c r="AY257" s="138" t="s">
        <v>155</v>
      </c>
    </row>
    <row r="258" spans="1:65" s="144" customFormat="1" x14ac:dyDescent="0.2">
      <c r="B258" s="145"/>
      <c r="D258" s="130" t="s">
        <v>163</v>
      </c>
      <c r="E258" s="146" t="s">
        <v>1</v>
      </c>
      <c r="F258" s="147" t="s">
        <v>165</v>
      </c>
      <c r="H258" s="148">
        <v>178.32</v>
      </c>
      <c r="I258" s="6"/>
      <c r="L258" s="145"/>
      <c r="M258" s="149"/>
      <c r="N258" s="150"/>
      <c r="O258" s="150"/>
      <c r="P258" s="150"/>
      <c r="Q258" s="150"/>
      <c r="R258" s="150"/>
      <c r="S258" s="150"/>
      <c r="T258" s="151"/>
      <c r="AT258" s="146" t="s">
        <v>163</v>
      </c>
      <c r="AU258" s="146" t="s">
        <v>87</v>
      </c>
      <c r="AV258" s="144" t="s">
        <v>161</v>
      </c>
      <c r="AW258" s="144" t="s">
        <v>32</v>
      </c>
      <c r="AX258" s="144" t="s">
        <v>85</v>
      </c>
      <c r="AY258" s="146" t="s">
        <v>155</v>
      </c>
    </row>
    <row r="259" spans="1:65" s="33" customFormat="1" ht="21.6" customHeight="1" x14ac:dyDescent="0.2">
      <c r="A259" s="30"/>
      <c r="B259" s="31"/>
      <c r="C259" s="162" t="s">
        <v>417</v>
      </c>
      <c r="D259" s="162" t="s">
        <v>190</v>
      </c>
      <c r="E259" s="163" t="s">
        <v>418</v>
      </c>
      <c r="F259" s="164" t="s">
        <v>419</v>
      </c>
      <c r="G259" s="165" t="s">
        <v>218</v>
      </c>
      <c r="H259" s="166">
        <v>1</v>
      </c>
      <c r="I259" s="10"/>
      <c r="J259" s="167">
        <f>ROUND(I259*H259,2)</f>
        <v>0</v>
      </c>
      <c r="K259" s="158"/>
      <c r="L259" s="159"/>
      <c r="M259" s="160" t="s">
        <v>1</v>
      </c>
      <c r="N259" s="161" t="s">
        <v>42</v>
      </c>
      <c r="O259" s="123"/>
      <c r="P259" s="124">
        <f>O259*H259</f>
        <v>0</v>
      </c>
      <c r="Q259" s="124">
        <v>0</v>
      </c>
      <c r="R259" s="124">
        <f>Q259*H259</f>
        <v>0</v>
      </c>
      <c r="S259" s="124">
        <v>0</v>
      </c>
      <c r="T259" s="125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26" t="s">
        <v>194</v>
      </c>
      <c r="AT259" s="126" t="s">
        <v>190</v>
      </c>
      <c r="AU259" s="126" t="s">
        <v>87</v>
      </c>
      <c r="AY259" s="20" t="s">
        <v>155</v>
      </c>
      <c r="BE259" s="127">
        <f>IF(N259="základní",J259,0)</f>
        <v>0</v>
      </c>
      <c r="BF259" s="127">
        <f>IF(N259="snížená",J259,0)</f>
        <v>0</v>
      </c>
      <c r="BG259" s="127">
        <f>IF(N259="zákl. přenesená",J259,0)</f>
        <v>0</v>
      </c>
      <c r="BH259" s="127">
        <f>IF(N259="sníž. přenesená",J259,0)</f>
        <v>0</v>
      </c>
      <c r="BI259" s="127">
        <f>IF(N259="nulová",J259,0)</f>
        <v>0</v>
      </c>
      <c r="BJ259" s="20" t="s">
        <v>85</v>
      </c>
      <c r="BK259" s="127">
        <f>ROUND(I259*H259,2)</f>
        <v>0</v>
      </c>
      <c r="BL259" s="20" t="s">
        <v>161</v>
      </c>
      <c r="BM259" s="126" t="s">
        <v>420</v>
      </c>
    </row>
    <row r="260" spans="1:65" s="136" customFormat="1" x14ac:dyDescent="0.2">
      <c r="B260" s="137"/>
      <c r="C260" s="168"/>
      <c r="D260" s="169" t="s">
        <v>163</v>
      </c>
      <c r="E260" s="170" t="s">
        <v>1</v>
      </c>
      <c r="F260" s="171" t="s">
        <v>85</v>
      </c>
      <c r="G260" s="168"/>
      <c r="H260" s="172">
        <v>1</v>
      </c>
      <c r="I260" s="11"/>
      <c r="J260" s="168"/>
      <c r="L260" s="137"/>
      <c r="M260" s="141"/>
      <c r="N260" s="142"/>
      <c r="O260" s="142"/>
      <c r="P260" s="142"/>
      <c r="Q260" s="142"/>
      <c r="R260" s="142"/>
      <c r="S260" s="142"/>
      <c r="T260" s="143"/>
      <c r="AT260" s="138" t="s">
        <v>163</v>
      </c>
      <c r="AU260" s="138" t="s">
        <v>87</v>
      </c>
      <c r="AV260" s="136" t="s">
        <v>87</v>
      </c>
      <c r="AW260" s="136" t="s">
        <v>32</v>
      </c>
      <c r="AX260" s="136" t="s">
        <v>85</v>
      </c>
      <c r="AY260" s="138" t="s">
        <v>155</v>
      </c>
    </row>
    <row r="261" spans="1:65" s="33" customFormat="1" ht="21.6" customHeight="1" x14ac:dyDescent="0.2">
      <c r="A261" s="30"/>
      <c r="B261" s="31"/>
      <c r="C261" s="162" t="s">
        <v>421</v>
      </c>
      <c r="D261" s="162" t="s">
        <v>190</v>
      </c>
      <c r="E261" s="163" t="s">
        <v>422</v>
      </c>
      <c r="F261" s="164" t="s">
        <v>423</v>
      </c>
      <c r="G261" s="165" t="s">
        <v>218</v>
      </c>
      <c r="H261" s="166">
        <v>1</v>
      </c>
      <c r="I261" s="10"/>
      <c r="J261" s="167">
        <f>ROUND(I261*H261,2)</f>
        <v>0</v>
      </c>
      <c r="K261" s="158"/>
      <c r="L261" s="159"/>
      <c r="M261" s="160" t="s">
        <v>1</v>
      </c>
      <c r="N261" s="161" t="s">
        <v>42</v>
      </c>
      <c r="O261" s="123"/>
      <c r="P261" s="124">
        <f>O261*H261</f>
        <v>0</v>
      </c>
      <c r="Q261" s="124">
        <v>0</v>
      </c>
      <c r="R261" s="124">
        <f>Q261*H261</f>
        <v>0</v>
      </c>
      <c r="S261" s="124">
        <v>0</v>
      </c>
      <c r="T261" s="125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26" t="s">
        <v>194</v>
      </c>
      <c r="AT261" s="126" t="s">
        <v>190</v>
      </c>
      <c r="AU261" s="126" t="s">
        <v>87</v>
      </c>
      <c r="AY261" s="20" t="s">
        <v>155</v>
      </c>
      <c r="BE261" s="127">
        <f>IF(N261="základní",J261,0)</f>
        <v>0</v>
      </c>
      <c r="BF261" s="127">
        <f>IF(N261="snížená",J261,0)</f>
        <v>0</v>
      </c>
      <c r="BG261" s="127">
        <f>IF(N261="zákl. přenesená",J261,0)</f>
        <v>0</v>
      </c>
      <c r="BH261" s="127">
        <f>IF(N261="sníž. přenesená",J261,0)</f>
        <v>0</v>
      </c>
      <c r="BI261" s="127">
        <f>IF(N261="nulová",J261,0)</f>
        <v>0</v>
      </c>
      <c r="BJ261" s="20" t="s">
        <v>85</v>
      </c>
      <c r="BK261" s="127">
        <f>ROUND(I261*H261,2)</f>
        <v>0</v>
      </c>
      <c r="BL261" s="20" t="s">
        <v>161</v>
      </c>
      <c r="BM261" s="126" t="s">
        <v>424</v>
      </c>
    </row>
    <row r="262" spans="1:65" s="136" customFormat="1" x14ac:dyDescent="0.2">
      <c r="B262" s="137"/>
      <c r="C262" s="168"/>
      <c r="D262" s="169" t="s">
        <v>163</v>
      </c>
      <c r="E262" s="170" t="s">
        <v>1</v>
      </c>
      <c r="F262" s="171" t="s">
        <v>85</v>
      </c>
      <c r="G262" s="168"/>
      <c r="H262" s="172">
        <v>1</v>
      </c>
      <c r="I262" s="11"/>
      <c r="J262" s="168"/>
      <c r="L262" s="137"/>
      <c r="M262" s="141"/>
      <c r="N262" s="142"/>
      <c r="O262" s="142"/>
      <c r="P262" s="142"/>
      <c r="Q262" s="142"/>
      <c r="R262" s="142"/>
      <c r="S262" s="142"/>
      <c r="T262" s="143"/>
      <c r="AT262" s="138" t="s">
        <v>163</v>
      </c>
      <c r="AU262" s="138" t="s">
        <v>87</v>
      </c>
      <c r="AV262" s="136" t="s">
        <v>87</v>
      </c>
      <c r="AW262" s="136" t="s">
        <v>32</v>
      </c>
      <c r="AX262" s="136" t="s">
        <v>85</v>
      </c>
      <c r="AY262" s="138" t="s">
        <v>155</v>
      </c>
    </row>
    <row r="263" spans="1:65" s="33" customFormat="1" ht="21.6" customHeight="1" x14ac:dyDescent="0.2">
      <c r="A263" s="30"/>
      <c r="B263" s="31"/>
      <c r="C263" s="162" t="s">
        <v>425</v>
      </c>
      <c r="D263" s="162" t="s">
        <v>190</v>
      </c>
      <c r="E263" s="163" t="s">
        <v>426</v>
      </c>
      <c r="F263" s="164" t="s">
        <v>427</v>
      </c>
      <c r="G263" s="165" t="s">
        <v>218</v>
      </c>
      <c r="H263" s="166">
        <v>1</v>
      </c>
      <c r="I263" s="10"/>
      <c r="J263" s="167">
        <f>ROUND(I263*H263,2)</f>
        <v>0</v>
      </c>
      <c r="K263" s="158"/>
      <c r="L263" s="159"/>
      <c r="M263" s="160" t="s">
        <v>1</v>
      </c>
      <c r="N263" s="161" t="s">
        <v>42</v>
      </c>
      <c r="O263" s="123"/>
      <c r="P263" s="124">
        <f>O263*H263</f>
        <v>0</v>
      </c>
      <c r="Q263" s="124">
        <v>0</v>
      </c>
      <c r="R263" s="124">
        <f>Q263*H263</f>
        <v>0</v>
      </c>
      <c r="S263" s="124">
        <v>0</v>
      </c>
      <c r="T263" s="125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26" t="s">
        <v>194</v>
      </c>
      <c r="AT263" s="126" t="s">
        <v>190</v>
      </c>
      <c r="AU263" s="126" t="s">
        <v>87</v>
      </c>
      <c r="AY263" s="20" t="s">
        <v>155</v>
      </c>
      <c r="BE263" s="127">
        <f>IF(N263="základní",J263,0)</f>
        <v>0</v>
      </c>
      <c r="BF263" s="127">
        <f>IF(N263="snížená",J263,0)</f>
        <v>0</v>
      </c>
      <c r="BG263" s="127">
        <f>IF(N263="zákl. přenesená",J263,0)</f>
        <v>0</v>
      </c>
      <c r="BH263" s="127">
        <f>IF(N263="sníž. přenesená",J263,0)</f>
        <v>0</v>
      </c>
      <c r="BI263" s="127">
        <f>IF(N263="nulová",J263,0)</f>
        <v>0</v>
      </c>
      <c r="BJ263" s="20" t="s">
        <v>85</v>
      </c>
      <c r="BK263" s="127">
        <f>ROUND(I263*H263,2)</f>
        <v>0</v>
      </c>
      <c r="BL263" s="20" t="s">
        <v>161</v>
      </c>
      <c r="BM263" s="126" t="s">
        <v>428</v>
      </c>
    </row>
    <row r="264" spans="1:65" s="136" customFormat="1" x14ac:dyDescent="0.2">
      <c r="B264" s="137"/>
      <c r="C264" s="168"/>
      <c r="D264" s="169" t="s">
        <v>163</v>
      </c>
      <c r="E264" s="170" t="s">
        <v>1</v>
      </c>
      <c r="F264" s="171" t="s">
        <v>85</v>
      </c>
      <c r="G264" s="168"/>
      <c r="H264" s="172">
        <v>1</v>
      </c>
      <c r="I264" s="11"/>
      <c r="J264" s="168"/>
      <c r="L264" s="137"/>
      <c r="M264" s="141"/>
      <c r="N264" s="142"/>
      <c r="O264" s="142"/>
      <c r="P264" s="142"/>
      <c r="Q264" s="142"/>
      <c r="R264" s="142"/>
      <c r="S264" s="142"/>
      <c r="T264" s="143"/>
      <c r="AT264" s="138" t="s">
        <v>163</v>
      </c>
      <c r="AU264" s="138" t="s">
        <v>87</v>
      </c>
      <c r="AV264" s="136" t="s">
        <v>87</v>
      </c>
      <c r="AW264" s="136" t="s">
        <v>32</v>
      </c>
      <c r="AX264" s="136" t="s">
        <v>85</v>
      </c>
      <c r="AY264" s="138" t="s">
        <v>155</v>
      </c>
    </row>
    <row r="265" spans="1:65" s="33" customFormat="1" ht="21.6" customHeight="1" x14ac:dyDescent="0.2">
      <c r="A265" s="30"/>
      <c r="B265" s="31"/>
      <c r="C265" s="162" t="s">
        <v>429</v>
      </c>
      <c r="D265" s="162" t="s">
        <v>190</v>
      </c>
      <c r="E265" s="163" t="s">
        <v>430</v>
      </c>
      <c r="F265" s="164" t="s">
        <v>431</v>
      </c>
      <c r="G265" s="165" t="s">
        <v>218</v>
      </c>
      <c r="H265" s="166">
        <v>1</v>
      </c>
      <c r="I265" s="10"/>
      <c r="J265" s="167">
        <f>ROUND(I265*H265,2)</f>
        <v>0</v>
      </c>
      <c r="K265" s="158"/>
      <c r="L265" s="159"/>
      <c r="M265" s="160" t="s">
        <v>1</v>
      </c>
      <c r="N265" s="161" t="s">
        <v>42</v>
      </c>
      <c r="O265" s="123"/>
      <c r="P265" s="124">
        <f>O265*H265</f>
        <v>0</v>
      </c>
      <c r="Q265" s="124">
        <v>0</v>
      </c>
      <c r="R265" s="124">
        <f>Q265*H265</f>
        <v>0</v>
      </c>
      <c r="S265" s="124">
        <v>0</v>
      </c>
      <c r="T265" s="125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26" t="s">
        <v>194</v>
      </c>
      <c r="AT265" s="126" t="s">
        <v>190</v>
      </c>
      <c r="AU265" s="126" t="s">
        <v>87</v>
      </c>
      <c r="AY265" s="20" t="s">
        <v>155</v>
      </c>
      <c r="BE265" s="127">
        <f>IF(N265="základní",J265,0)</f>
        <v>0</v>
      </c>
      <c r="BF265" s="127">
        <f>IF(N265="snížená",J265,0)</f>
        <v>0</v>
      </c>
      <c r="BG265" s="127">
        <f>IF(N265="zákl. přenesená",J265,0)</f>
        <v>0</v>
      </c>
      <c r="BH265" s="127">
        <f>IF(N265="sníž. přenesená",J265,0)</f>
        <v>0</v>
      </c>
      <c r="BI265" s="127">
        <f>IF(N265="nulová",J265,0)</f>
        <v>0</v>
      </c>
      <c r="BJ265" s="20" t="s">
        <v>85</v>
      </c>
      <c r="BK265" s="127">
        <f>ROUND(I265*H265,2)</f>
        <v>0</v>
      </c>
      <c r="BL265" s="20" t="s">
        <v>161</v>
      </c>
      <c r="BM265" s="126" t="s">
        <v>432</v>
      </c>
    </row>
    <row r="266" spans="1:65" s="136" customFormat="1" x14ac:dyDescent="0.2">
      <c r="B266" s="137"/>
      <c r="C266" s="168"/>
      <c r="D266" s="169" t="s">
        <v>163</v>
      </c>
      <c r="E266" s="170" t="s">
        <v>1</v>
      </c>
      <c r="F266" s="171" t="s">
        <v>85</v>
      </c>
      <c r="G266" s="168"/>
      <c r="H266" s="172">
        <v>1</v>
      </c>
      <c r="I266" s="11"/>
      <c r="J266" s="168"/>
      <c r="L266" s="137"/>
      <c r="M266" s="141"/>
      <c r="N266" s="142"/>
      <c r="O266" s="142"/>
      <c r="P266" s="142"/>
      <c r="Q266" s="142"/>
      <c r="R266" s="142"/>
      <c r="S266" s="142"/>
      <c r="T266" s="143"/>
      <c r="AT266" s="138" t="s">
        <v>163</v>
      </c>
      <c r="AU266" s="138" t="s">
        <v>87</v>
      </c>
      <c r="AV266" s="136" t="s">
        <v>87</v>
      </c>
      <c r="AW266" s="136" t="s">
        <v>32</v>
      </c>
      <c r="AX266" s="136" t="s">
        <v>85</v>
      </c>
      <c r="AY266" s="138" t="s">
        <v>155</v>
      </c>
    </row>
    <row r="267" spans="1:65" s="33" customFormat="1" ht="21.6" customHeight="1" x14ac:dyDescent="0.2">
      <c r="A267" s="30"/>
      <c r="B267" s="31"/>
      <c r="C267" s="162" t="s">
        <v>433</v>
      </c>
      <c r="D267" s="162" t="s">
        <v>190</v>
      </c>
      <c r="E267" s="163" t="s">
        <v>434</v>
      </c>
      <c r="F267" s="164" t="s">
        <v>435</v>
      </c>
      <c r="G267" s="165" t="s">
        <v>218</v>
      </c>
      <c r="H267" s="166">
        <v>2</v>
      </c>
      <c r="I267" s="10"/>
      <c r="J267" s="167">
        <f>ROUND(I267*H267,2)</f>
        <v>0</v>
      </c>
      <c r="K267" s="158"/>
      <c r="L267" s="159"/>
      <c r="M267" s="160" t="s">
        <v>1</v>
      </c>
      <c r="N267" s="161" t="s">
        <v>42</v>
      </c>
      <c r="O267" s="123"/>
      <c r="P267" s="124">
        <f>O267*H267</f>
        <v>0</v>
      </c>
      <c r="Q267" s="124">
        <v>0</v>
      </c>
      <c r="R267" s="124">
        <f>Q267*H267</f>
        <v>0</v>
      </c>
      <c r="S267" s="124">
        <v>0</v>
      </c>
      <c r="T267" s="125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26" t="s">
        <v>194</v>
      </c>
      <c r="AT267" s="126" t="s">
        <v>190</v>
      </c>
      <c r="AU267" s="126" t="s">
        <v>87</v>
      </c>
      <c r="AY267" s="20" t="s">
        <v>155</v>
      </c>
      <c r="BE267" s="127">
        <f>IF(N267="základní",J267,0)</f>
        <v>0</v>
      </c>
      <c r="BF267" s="127">
        <f>IF(N267="snížená",J267,0)</f>
        <v>0</v>
      </c>
      <c r="BG267" s="127">
        <f>IF(N267="zákl. přenesená",J267,0)</f>
        <v>0</v>
      </c>
      <c r="BH267" s="127">
        <f>IF(N267="sníž. přenesená",J267,0)</f>
        <v>0</v>
      </c>
      <c r="BI267" s="127">
        <f>IF(N267="nulová",J267,0)</f>
        <v>0</v>
      </c>
      <c r="BJ267" s="20" t="s">
        <v>85</v>
      </c>
      <c r="BK267" s="127">
        <f>ROUND(I267*H267,2)</f>
        <v>0</v>
      </c>
      <c r="BL267" s="20" t="s">
        <v>161</v>
      </c>
      <c r="BM267" s="126" t="s">
        <v>436</v>
      </c>
    </row>
    <row r="268" spans="1:65" s="136" customFormat="1" x14ac:dyDescent="0.2">
      <c r="B268" s="137"/>
      <c r="C268" s="168"/>
      <c r="D268" s="169" t="s">
        <v>163</v>
      </c>
      <c r="E268" s="170" t="s">
        <v>1</v>
      </c>
      <c r="F268" s="171" t="s">
        <v>87</v>
      </c>
      <c r="G268" s="168"/>
      <c r="H268" s="172">
        <v>2</v>
      </c>
      <c r="I268" s="11"/>
      <c r="J268" s="168"/>
      <c r="L268" s="137"/>
      <c r="M268" s="141"/>
      <c r="N268" s="142"/>
      <c r="O268" s="142"/>
      <c r="P268" s="142"/>
      <c r="Q268" s="142"/>
      <c r="R268" s="142"/>
      <c r="S268" s="142"/>
      <c r="T268" s="143"/>
      <c r="AT268" s="138" t="s">
        <v>163</v>
      </c>
      <c r="AU268" s="138" t="s">
        <v>87</v>
      </c>
      <c r="AV268" s="136" t="s">
        <v>87</v>
      </c>
      <c r="AW268" s="136" t="s">
        <v>32</v>
      </c>
      <c r="AX268" s="136" t="s">
        <v>85</v>
      </c>
      <c r="AY268" s="138" t="s">
        <v>155</v>
      </c>
    </row>
    <row r="269" spans="1:65" s="33" customFormat="1" ht="14.4" customHeight="1" x14ac:dyDescent="0.2">
      <c r="A269" s="30"/>
      <c r="B269" s="31"/>
      <c r="C269" s="162" t="s">
        <v>437</v>
      </c>
      <c r="D269" s="162" t="s">
        <v>190</v>
      </c>
      <c r="E269" s="163" t="s">
        <v>438</v>
      </c>
      <c r="F269" s="164" t="s">
        <v>439</v>
      </c>
      <c r="G269" s="165" t="s">
        <v>218</v>
      </c>
      <c r="H269" s="166">
        <v>10</v>
      </c>
      <c r="I269" s="10"/>
      <c r="J269" s="167">
        <f>ROUND(I269*H269,2)</f>
        <v>0</v>
      </c>
      <c r="K269" s="158"/>
      <c r="L269" s="159"/>
      <c r="M269" s="160" t="s">
        <v>1</v>
      </c>
      <c r="N269" s="161" t="s">
        <v>42</v>
      </c>
      <c r="O269" s="123"/>
      <c r="P269" s="124">
        <f>O269*H269</f>
        <v>0</v>
      </c>
      <c r="Q269" s="124">
        <v>0</v>
      </c>
      <c r="R269" s="124">
        <f>Q269*H269</f>
        <v>0</v>
      </c>
      <c r="S269" s="124">
        <v>0</v>
      </c>
      <c r="T269" s="125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26" t="s">
        <v>194</v>
      </c>
      <c r="AT269" s="126" t="s">
        <v>190</v>
      </c>
      <c r="AU269" s="126" t="s">
        <v>87</v>
      </c>
      <c r="AY269" s="20" t="s">
        <v>155</v>
      </c>
      <c r="BE269" s="127">
        <f>IF(N269="základní",J269,0)</f>
        <v>0</v>
      </c>
      <c r="BF269" s="127">
        <f>IF(N269="snížená",J269,0)</f>
        <v>0</v>
      </c>
      <c r="BG269" s="127">
        <f>IF(N269="zákl. přenesená",J269,0)</f>
        <v>0</v>
      </c>
      <c r="BH269" s="127">
        <f>IF(N269="sníž. přenesená",J269,0)</f>
        <v>0</v>
      </c>
      <c r="BI269" s="127">
        <f>IF(N269="nulová",J269,0)</f>
        <v>0</v>
      </c>
      <c r="BJ269" s="20" t="s">
        <v>85</v>
      </c>
      <c r="BK269" s="127">
        <f>ROUND(I269*H269,2)</f>
        <v>0</v>
      </c>
      <c r="BL269" s="20" t="s">
        <v>161</v>
      </c>
      <c r="BM269" s="126" t="s">
        <v>440</v>
      </c>
    </row>
    <row r="270" spans="1:65" s="136" customFormat="1" x14ac:dyDescent="0.2">
      <c r="B270" s="137"/>
      <c r="C270" s="168"/>
      <c r="D270" s="169" t="s">
        <v>163</v>
      </c>
      <c r="E270" s="170" t="s">
        <v>1</v>
      </c>
      <c r="F270" s="171" t="s">
        <v>441</v>
      </c>
      <c r="G270" s="168"/>
      <c r="H270" s="172">
        <v>10</v>
      </c>
      <c r="I270" s="11"/>
      <c r="J270" s="168"/>
      <c r="L270" s="137"/>
      <c r="M270" s="141"/>
      <c r="N270" s="142"/>
      <c r="O270" s="142"/>
      <c r="P270" s="142"/>
      <c r="Q270" s="142"/>
      <c r="R270" s="142"/>
      <c r="S270" s="142"/>
      <c r="T270" s="143"/>
      <c r="AT270" s="138" t="s">
        <v>163</v>
      </c>
      <c r="AU270" s="138" t="s">
        <v>87</v>
      </c>
      <c r="AV270" s="136" t="s">
        <v>87</v>
      </c>
      <c r="AW270" s="136" t="s">
        <v>32</v>
      </c>
      <c r="AX270" s="136" t="s">
        <v>85</v>
      </c>
      <c r="AY270" s="138" t="s">
        <v>155</v>
      </c>
    </row>
    <row r="271" spans="1:65" s="33" customFormat="1" ht="14.4" customHeight="1" x14ac:dyDescent="0.2">
      <c r="A271" s="30"/>
      <c r="B271" s="31"/>
      <c r="C271" s="162" t="s">
        <v>442</v>
      </c>
      <c r="D271" s="162" t="s">
        <v>190</v>
      </c>
      <c r="E271" s="163" t="s">
        <v>443</v>
      </c>
      <c r="F271" s="164" t="s">
        <v>444</v>
      </c>
      <c r="G271" s="165" t="s">
        <v>218</v>
      </c>
      <c r="H271" s="166">
        <v>10</v>
      </c>
      <c r="I271" s="10"/>
      <c r="J271" s="167">
        <f>ROUND(I271*H271,2)</f>
        <v>0</v>
      </c>
      <c r="K271" s="158"/>
      <c r="L271" s="159"/>
      <c r="M271" s="160" t="s">
        <v>1</v>
      </c>
      <c r="N271" s="161" t="s">
        <v>42</v>
      </c>
      <c r="O271" s="123"/>
      <c r="P271" s="124">
        <f>O271*H271</f>
        <v>0</v>
      </c>
      <c r="Q271" s="124">
        <v>0</v>
      </c>
      <c r="R271" s="124">
        <f>Q271*H271</f>
        <v>0</v>
      </c>
      <c r="S271" s="124">
        <v>0</v>
      </c>
      <c r="T271" s="125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26" t="s">
        <v>194</v>
      </c>
      <c r="AT271" s="126" t="s">
        <v>190</v>
      </c>
      <c r="AU271" s="126" t="s">
        <v>87</v>
      </c>
      <c r="AY271" s="20" t="s">
        <v>155</v>
      </c>
      <c r="BE271" s="127">
        <f>IF(N271="základní",J271,0)</f>
        <v>0</v>
      </c>
      <c r="BF271" s="127">
        <f>IF(N271="snížená",J271,0)</f>
        <v>0</v>
      </c>
      <c r="BG271" s="127">
        <f>IF(N271="zákl. přenesená",J271,0)</f>
        <v>0</v>
      </c>
      <c r="BH271" s="127">
        <f>IF(N271="sníž. přenesená",J271,0)</f>
        <v>0</v>
      </c>
      <c r="BI271" s="127">
        <f>IF(N271="nulová",J271,0)</f>
        <v>0</v>
      </c>
      <c r="BJ271" s="20" t="s">
        <v>85</v>
      </c>
      <c r="BK271" s="127">
        <f>ROUND(I271*H271,2)</f>
        <v>0</v>
      </c>
      <c r="BL271" s="20" t="s">
        <v>161</v>
      </c>
      <c r="BM271" s="126" t="s">
        <v>445</v>
      </c>
    </row>
    <row r="272" spans="1:65" s="136" customFormat="1" x14ac:dyDescent="0.2">
      <c r="B272" s="137"/>
      <c r="C272" s="168"/>
      <c r="D272" s="169" t="s">
        <v>163</v>
      </c>
      <c r="E272" s="170" t="s">
        <v>1</v>
      </c>
      <c r="F272" s="171" t="s">
        <v>441</v>
      </c>
      <c r="G272" s="168"/>
      <c r="H272" s="172">
        <v>10</v>
      </c>
      <c r="I272" s="11"/>
      <c r="J272" s="168"/>
      <c r="L272" s="137"/>
      <c r="M272" s="141"/>
      <c r="N272" s="142"/>
      <c r="O272" s="142"/>
      <c r="P272" s="142"/>
      <c r="Q272" s="142"/>
      <c r="R272" s="142"/>
      <c r="S272" s="142"/>
      <c r="T272" s="143"/>
      <c r="AT272" s="138" t="s">
        <v>163</v>
      </c>
      <c r="AU272" s="138" t="s">
        <v>87</v>
      </c>
      <c r="AV272" s="136" t="s">
        <v>87</v>
      </c>
      <c r="AW272" s="136" t="s">
        <v>32</v>
      </c>
      <c r="AX272" s="136" t="s">
        <v>85</v>
      </c>
      <c r="AY272" s="138" t="s">
        <v>155</v>
      </c>
    </row>
    <row r="273" spans="1:65" s="33" customFormat="1" ht="14.4" customHeight="1" x14ac:dyDescent="0.2">
      <c r="A273" s="30"/>
      <c r="B273" s="31"/>
      <c r="C273" s="162" t="s">
        <v>446</v>
      </c>
      <c r="D273" s="162" t="s">
        <v>190</v>
      </c>
      <c r="E273" s="163" t="s">
        <v>447</v>
      </c>
      <c r="F273" s="164" t="s">
        <v>448</v>
      </c>
      <c r="G273" s="165" t="s">
        <v>218</v>
      </c>
      <c r="H273" s="166">
        <v>5</v>
      </c>
      <c r="I273" s="10"/>
      <c r="J273" s="167">
        <f>ROUND(I273*H273,2)</f>
        <v>0</v>
      </c>
      <c r="K273" s="158"/>
      <c r="L273" s="159"/>
      <c r="M273" s="160" t="s">
        <v>1</v>
      </c>
      <c r="N273" s="161" t="s">
        <v>42</v>
      </c>
      <c r="O273" s="123"/>
      <c r="P273" s="124">
        <f>O273*H273</f>
        <v>0</v>
      </c>
      <c r="Q273" s="124">
        <v>0</v>
      </c>
      <c r="R273" s="124">
        <f>Q273*H273</f>
        <v>0</v>
      </c>
      <c r="S273" s="124">
        <v>0</v>
      </c>
      <c r="T273" s="125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26" t="s">
        <v>194</v>
      </c>
      <c r="AT273" s="126" t="s">
        <v>190</v>
      </c>
      <c r="AU273" s="126" t="s">
        <v>87</v>
      </c>
      <c r="AY273" s="20" t="s">
        <v>155</v>
      </c>
      <c r="BE273" s="127">
        <f>IF(N273="základní",J273,0)</f>
        <v>0</v>
      </c>
      <c r="BF273" s="127">
        <f>IF(N273="snížená",J273,0)</f>
        <v>0</v>
      </c>
      <c r="BG273" s="127">
        <f>IF(N273="zákl. přenesená",J273,0)</f>
        <v>0</v>
      </c>
      <c r="BH273" s="127">
        <f>IF(N273="sníž. přenesená",J273,0)</f>
        <v>0</v>
      </c>
      <c r="BI273" s="127">
        <f>IF(N273="nulová",J273,0)</f>
        <v>0</v>
      </c>
      <c r="BJ273" s="20" t="s">
        <v>85</v>
      </c>
      <c r="BK273" s="127">
        <f>ROUND(I273*H273,2)</f>
        <v>0</v>
      </c>
      <c r="BL273" s="20" t="s">
        <v>161</v>
      </c>
      <c r="BM273" s="126" t="s">
        <v>449</v>
      </c>
    </row>
    <row r="274" spans="1:65" s="136" customFormat="1" x14ac:dyDescent="0.2">
      <c r="B274" s="137"/>
      <c r="C274" s="168"/>
      <c r="D274" s="169" t="s">
        <v>163</v>
      </c>
      <c r="E274" s="170" t="s">
        <v>1</v>
      </c>
      <c r="F274" s="171" t="s">
        <v>450</v>
      </c>
      <c r="G274" s="168"/>
      <c r="H274" s="172">
        <v>5</v>
      </c>
      <c r="I274" s="11"/>
      <c r="J274" s="168"/>
      <c r="L274" s="137"/>
      <c r="M274" s="141"/>
      <c r="N274" s="142"/>
      <c r="O274" s="142"/>
      <c r="P274" s="142"/>
      <c r="Q274" s="142"/>
      <c r="R274" s="142"/>
      <c r="S274" s="142"/>
      <c r="T274" s="143"/>
      <c r="AT274" s="138" t="s">
        <v>163</v>
      </c>
      <c r="AU274" s="138" t="s">
        <v>87</v>
      </c>
      <c r="AV274" s="136" t="s">
        <v>87</v>
      </c>
      <c r="AW274" s="136" t="s">
        <v>32</v>
      </c>
      <c r="AX274" s="136" t="s">
        <v>85</v>
      </c>
      <c r="AY274" s="138" t="s">
        <v>155</v>
      </c>
    </row>
    <row r="275" spans="1:65" s="33" customFormat="1" ht="14.4" customHeight="1" x14ac:dyDescent="0.2">
      <c r="A275" s="30"/>
      <c r="B275" s="31"/>
      <c r="C275" s="162" t="s">
        <v>451</v>
      </c>
      <c r="D275" s="162" t="s">
        <v>190</v>
      </c>
      <c r="E275" s="163" t="s">
        <v>452</v>
      </c>
      <c r="F275" s="164" t="s">
        <v>453</v>
      </c>
      <c r="G275" s="165" t="s">
        <v>218</v>
      </c>
      <c r="H275" s="166">
        <v>5</v>
      </c>
      <c r="I275" s="10"/>
      <c r="J275" s="167">
        <f>ROUND(I275*H275,2)</f>
        <v>0</v>
      </c>
      <c r="K275" s="158"/>
      <c r="L275" s="159"/>
      <c r="M275" s="160" t="s">
        <v>1</v>
      </c>
      <c r="N275" s="161" t="s">
        <v>42</v>
      </c>
      <c r="O275" s="123"/>
      <c r="P275" s="124">
        <f>O275*H275</f>
        <v>0</v>
      </c>
      <c r="Q275" s="124">
        <v>0</v>
      </c>
      <c r="R275" s="124">
        <f>Q275*H275</f>
        <v>0</v>
      </c>
      <c r="S275" s="124">
        <v>0</v>
      </c>
      <c r="T275" s="125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26" t="s">
        <v>194</v>
      </c>
      <c r="AT275" s="126" t="s">
        <v>190</v>
      </c>
      <c r="AU275" s="126" t="s">
        <v>87</v>
      </c>
      <c r="AY275" s="20" t="s">
        <v>155</v>
      </c>
      <c r="BE275" s="127">
        <f>IF(N275="základní",J275,0)</f>
        <v>0</v>
      </c>
      <c r="BF275" s="127">
        <f>IF(N275="snížená",J275,0)</f>
        <v>0</v>
      </c>
      <c r="BG275" s="127">
        <f>IF(N275="zákl. přenesená",J275,0)</f>
        <v>0</v>
      </c>
      <c r="BH275" s="127">
        <f>IF(N275="sníž. přenesená",J275,0)</f>
        <v>0</v>
      </c>
      <c r="BI275" s="127">
        <f>IF(N275="nulová",J275,0)</f>
        <v>0</v>
      </c>
      <c r="BJ275" s="20" t="s">
        <v>85</v>
      </c>
      <c r="BK275" s="127">
        <f>ROUND(I275*H275,2)</f>
        <v>0</v>
      </c>
      <c r="BL275" s="20" t="s">
        <v>161</v>
      </c>
      <c r="BM275" s="126" t="s">
        <v>454</v>
      </c>
    </row>
    <row r="276" spans="1:65" s="136" customFormat="1" x14ac:dyDescent="0.2">
      <c r="B276" s="137"/>
      <c r="D276" s="130" t="s">
        <v>163</v>
      </c>
      <c r="E276" s="138" t="s">
        <v>1</v>
      </c>
      <c r="F276" s="139" t="s">
        <v>179</v>
      </c>
      <c r="H276" s="140">
        <v>5</v>
      </c>
      <c r="I276" s="5"/>
      <c r="L276" s="137"/>
      <c r="M276" s="141"/>
      <c r="N276" s="142"/>
      <c r="O276" s="142"/>
      <c r="P276" s="142"/>
      <c r="Q276" s="142"/>
      <c r="R276" s="142"/>
      <c r="S276" s="142"/>
      <c r="T276" s="143"/>
      <c r="AT276" s="138" t="s">
        <v>163</v>
      </c>
      <c r="AU276" s="138" t="s">
        <v>87</v>
      </c>
      <c r="AV276" s="136" t="s">
        <v>87</v>
      </c>
      <c r="AW276" s="136" t="s">
        <v>32</v>
      </c>
      <c r="AX276" s="136" t="s">
        <v>85</v>
      </c>
      <c r="AY276" s="138" t="s">
        <v>155</v>
      </c>
    </row>
    <row r="277" spans="1:65" s="33" customFormat="1" ht="21.6" customHeight="1" x14ac:dyDescent="0.2">
      <c r="A277" s="30"/>
      <c r="B277" s="31"/>
      <c r="C277" s="114" t="s">
        <v>455</v>
      </c>
      <c r="D277" s="114" t="s">
        <v>157</v>
      </c>
      <c r="E277" s="115" t="s">
        <v>456</v>
      </c>
      <c r="F277" s="116" t="s">
        <v>457</v>
      </c>
      <c r="G277" s="117" t="s">
        <v>218</v>
      </c>
      <c r="H277" s="118">
        <v>32</v>
      </c>
      <c r="I277" s="4"/>
      <c r="J277" s="119">
        <f>ROUND(I277*H277,2)</f>
        <v>0</v>
      </c>
      <c r="K277" s="120"/>
      <c r="L277" s="31"/>
      <c r="M277" s="121" t="s">
        <v>1</v>
      </c>
      <c r="N277" s="122" t="s">
        <v>42</v>
      </c>
      <c r="O277" s="123"/>
      <c r="P277" s="124">
        <f>O277*H277</f>
        <v>0</v>
      </c>
      <c r="Q277" s="124">
        <v>1.6379999999999999E-2</v>
      </c>
      <c r="R277" s="124">
        <f>Q277*H277</f>
        <v>0.52415999999999996</v>
      </c>
      <c r="S277" s="124">
        <v>0</v>
      </c>
      <c r="T277" s="125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26" t="s">
        <v>161</v>
      </c>
      <c r="AT277" s="126" t="s">
        <v>157</v>
      </c>
      <c r="AU277" s="126" t="s">
        <v>87</v>
      </c>
      <c r="AY277" s="20" t="s">
        <v>155</v>
      </c>
      <c r="BE277" s="127">
        <f>IF(N277="základní",J277,0)</f>
        <v>0</v>
      </c>
      <c r="BF277" s="127">
        <f>IF(N277="snížená",J277,0)</f>
        <v>0</v>
      </c>
      <c r="BG277" s="127">
        <f>IF(N277="zákl. přenesená",J277,0)</f>
        <v>0</v>
      </c>
      <c r="BH277" s="127">
        <f>IF(N277="sníž. přenesená",J277,0)</f>
        <v>0</v>
      </c>
      <c r="BI277" s="127">
        <f>IF(N277="nulová",J277,0)</f>
        <v>0</v>
      </c>
      <c r="BJ277" s="20" t="s">
        <v>85</v>
      </c>
      <c r="BK277" s="127">
        <f>ROUND(I277*H277,2)</f>
        <v>0</v>
      </c>
      <c r="BL277" s="20" t="s">
        <v>161</v>
      </c>
      <c r="BM277" s="126" t="s">
        <v>458</v>
      </c>
    </row>
    <row r="278" spans="1:65" s="128" customFormat="1" x14ac:dyDescent="0.2">
      <c r="B278" s="129"/>
      <c r="D278" s="130" t="s">
        <v>163</v>
      </c>
      <c r="E278" s="131" t="s">
        <v>1</v>
      </c>
      <c r="F278" s="132" t="s">
        <v>459</v>
      </c>
      <c r="H278" s="131" t="s">
        <v>1</v>
      </c>
      <c r="I278" s="7"/>
      <c r="L278" s="129"/>
      <c r="M278" s="133"/>
      <c r="N278" s="134"/>
      <c r="O278" s="134"/>
      <c r="P278" s="134"/>
      <c r="Q278" s="134"/>
      <c r="R278" s="134"/>
      <c r="S278" s="134"/>
      <c r="T278" s="135"/>
      <c r="AT278" s="131" t="s">
        <v>163</v>
      </c>
      <c r="AU278" s="131" t="s">
        <v>87</v>
      </c>
      <c r="AV278" s="128" t="s">
        <v>85</v>
      </c>
      <c r="AW278" s="128" t="s">
        <v>32</v>
      </c>
      <c r="AX278" s="128" t="s">
        <v>77</v>
      </c>
      <c r="AY278" s="131" t="s">
        <v>155</v>
      </c>
    </row>
    <row r="279" spans="1:65" s="136" customFormat="1" x14ac:dyDescent="0.2">
      <c r="B279" s="137"/>
      <c r="D279" s="130" t="s">
        <v>163</v>
      </c>
      <c r="E279" s="138" t="s">
        <v>1</v>
      </c>
      <c r="F279" s="139" t="s">
        <v>460</v>
      </c>
      <c r="H279" s="140">
        <v>30</v>
      </c>
      <c r="I279" s="5"/>
      <c r="L279" s="137"/>
      <c r="M279" s="141"/>
      <c r="N279" s="142"/>
      <c r="O279" s="142"/>
      <c r="P279" s="142"/>
      <c r="Q279" s="142"/>
      <c r="R279" s="142"/>
      <c r="S279" s="142"/>
      <c r="T279" s="143"/>
      <c r="AT279" s="138" t="s">
        <v>163</v>
      </c>
      <c r="AU279" s="138" t="s">
        <v>87</v>
      </c>
      <c r="AV279" s="136" t="s">
        <v>87</v>
      </c>
      <c r="AW279" s="136" t="s">
        <v>32</v>
      </c>
      <c r="AX279" s="136" t="s">
        <v>77</v>
      </c>
      <c r="AY279" s="138" t="s">
        <v>155</v>
      </c>
    </row>
    <row r="280" spans="1:65" s="128" customFormat="1" x14ac:dyDescent="0.2">
      <c r="B280" s="129"/>
      <c r="D280" s="130" t="s">
        <v>163</v>
      </c>
      <c r="E280" s="131" t="s">
        <v>1</v>
      </c>
      <c r="F280" s="132" t="s">
        <v>461</v>
      </c>
      <c r="H280" s="131" t="s">
        <v>1</v>
      </c>
      <c r="I280" s="7"/>
      <c r="L280" s="129"/>
      <c r="M280" s="133"/>
      <c r="N280" s="134"/>
      <c r="O280" s="134"/>
      <c r="P280" s="134"/>
      <c r="Q280" s="134"/>
      <c r="R280" s="134"/>
      <c r="S280" s="134"/>
      <c r="T280" s="135"/>
      <c r="AT280" s="131" t="s">
        <v>163</v>
      </c>
      <c r="AU280" s="131" t="s">
        <v>87</v>
      </c>
      <c r="AV280" s="128" t="s">
        <v>85</v>
      </c>
      <c r="AW280" s="128" t="s">
        <v>32</v>
      </c>
      <c r="AX280" s="128" t="s">
        <v>77</v>
      </c>
      <c r="AY280" s="131" t="s">
        <v>155</v>
      </c>
    </row>
    <row r="281" spans="1:65" s="136" customFormat="1" x14ac:dyDescent="0.2">
      <c r="B281" s="137"/>
      <c r="D281" s="130" t="s">
        <v>163</v>
      </c>
      <c r="E281" s="138" t="s">
        <v>1</v>
      </c>
      <c r="F281" s="139" t="s">
        <v>87</v>
      </c>
      <c r="H281" s="140">
        <v>2</v>
      </c>
      <c r="I281" s="5"/>
      <c r="L281" s="137"/>
      <c r="M281" s="141"/>
      <c r="N281" s="142"/>
      <c r="O281" s="142"/>
      <c r="P281" s="142"/>
      <c r="Q281" s="142"/>
      <c r="R281" s="142"/>
      <c r="S281" s="142"/>
      <c r="T281" s="143"/>
      <c r="AT281" s="138" t="s">
        <v>163</v>
      </c>
      <c r="AU281" s="138" t="s">
        <v>87</v>
      </c>
      <c r="AV281" s="136" t="s">
        <v>87</v>
      </c>
      <c r="AW281" s="136" t="s">
        <v>32</v>
      </c>
      <c r="AX281" s="136" t="s">
        <v>77</v>
      </c>
      <c r="AY281" s="138" t="s">
        <v>155</v>
      </c>
    </row>
    <row r="282" spans="1:65" s="144" customFormat="1" x14ac:dyDescent="0.2">
      <c r="B282" s="145"/>
      <c r="D282" s="130" t="s">
        <v>163</v>
      </c>
      <c r="E282" s="146" t="s">
        <v>1</v>
      </c>
      <c r="F282" s="147" t="s">
        <v>165</v>
      </c>
      <c r="H282" s="148">
        <v>32</v>
      </c>
      <c r="I282" s="6"/>
      <c r="L282" s="145"/>
      <c r="M282" s="149"/>
      <c r="N282" s="150"/>
      <c r="O282" s="150"/>
      <c r="P282" s="150"/>
      <c r="Q282" s="150"/>
      <c r="R282" s="150"/>
      <c r="S282" s="150"/>
      <c r="T282" s="151"/>
      <c r="AT282" s="146" t="s">
        <v>163</v>
      </c>
      <c r="AU282" s="146" t="s">
        <v>87</v>
      </c>
      <c r="AV282" s="144" t="s">
        <v>161</v>
      </c>
      <c r="AW282" s="144" t="s">
        <v>32</v>
      </c>
      <c r="AX282" s="144" t="s">
        <v>85</v>
      </c>
      <c r="AY282" s="146" t="s">
        <v>155</v>
      </c>
    </row>
    <row r="283" spans="1:65" s="33" customFormat="1" ht="14.4" customHeight="1" x14ac:dyDescent="0.2">
      <c r="A283" s="30"/>
      <c r="B283" s="31"/>
      <c r="C283" s="152" t="s">
        <v>462</v>
      </c>
      <c r="D283" s="152" t="s">
        <v>190</v>
      </c>
      <c r="E283" s="153" t="s">
        <v>463</v>
      </c>
      <c r="F283" s="154" t="s">
        <v>464</v>
      </c>
      <c r="G283" s="155" t="s">
        <v>465</v>
      </c>
      <c r="H283" s="156">
        <v>1</v>
      </c>
      <c r="I283" s="8"/>
      <c r="J283" s="157">
        <f>ROUND(I283*H283,2)</f>
        <v>0</v>
      </c>
      <c r="K283" s="158"/>
      <c r="L283" s="159"/>
      <c r="M283" s="160" t="s">
        <v>1</v>
      </c>
      <c r="N283" s="161" t="s">
        <v>42</v>
      </c>
      <c r="O283" s="123"/>
      <c r="P283" s="124">
        <f>O283*H283</f>
        <v>0</v>
      </c>
      <c r="Q283" s="124">
        <v>6.0000000000000002E-5</v>
      </c>
      <c r="R283" s="124">
        <f>Q283*H283</f>
        <v>6.0000000000000002E-5</v>
      </c>
      <c r="S283" s="124">
        <v>0</v>
      </c>
      <c r="T283" s="125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26" t="s">
        <v>194</v>
      </c>
      <c r="AT283" s="126" t="s">
        <v>190</v>
      </c>
      <c r="AU283" s="126" t="s">
        <v>87</v>
      </c>
      <c r="AY283" s="20" t="s">
        <v>155</v>
      </c>
      <c r="BE283" s="127">
        <f>IF(N283="základní",J283,0)</f>
        <v>0</v>
      </c>
      <c r="BF283" s="127">
        <f>IF(N283="snížená",J283,0)</f>
        <v>0</v>
      </c>
      <c r="BG283" s="127">
        <f>IF(N283="zákl. přenesená",J283,0)</f>
        <v>0</v>
      </c>
      <c r="BH283" s="127">
        <f>IF(N283="sníž. přenesená",J283,0)</f>
        <v>0</v>
      </c>
      <c r="BI283" s="127">
        <f>IF(N283="nulová",J283,0)</f>
        <v>0</v>
      </c>
      <c r="BJ283" s="20" t="s">
        <v>85</v>
      </c>
      <c r="BK283" s="127">
        <f>ROUND(I283*H283,2)</f>
        <v>0</v>
      </c>
      <c r="BL283" s="20" t="s">
        <v>161</v>
      </c>
      <c r="BM283" s="126" t="s">
        <v>466</v>
      </c>
    </row>
    <row r="284" spans="1:65" s="136" customFormat="1" x14ac:dyDescent="0.2">
      <c r="B284" s="137"/>
      <c r="D284" s="130" t="s">
        <v>163</v>
      </c>
      <c r="E284" s="138" t="s">
        <v>1</v>
      </c>
      <c r="F284" s="139" t="s">
        <v>85</v>
      </c>
      <c r="H284" s="140">
        <v>1</v>
      </c>
      <c r="I284" s="5"/>
      <c r="L284" s="137"/>
      <c r="M284" s="141"/>
      <c r="N284" s="142"/>
      <c r="O284" s="142"/>
      <c r="P284" s="142"/>
      <c r="Q284" s="142"/>
      <c r="R284" s="142"/>
      <c r="S284" s="142"/>
      <c r="T284" s="143"/>
      <c r="AT284" s="138" t="s">
        <v>163</v>
      </c>
      <c r="AU284" s="138" t="s">
        <v>87</v>
      </c>
      <c r="AV284" s="136" t="s">
        <v>87</v>
      </c>
      <c r="AW284" s="136" t="s">
        <v>32</v>
      </c>
      <c r="AX284" s="136" t="s">
        <v>85</v>
      </c>
      <c r="AY284" s="138" t="s">
        <v>155</v>
      </c>
    </row>
    <row r="285" spans="1:65" s="101" customFormat="1" ht="20.85" customHeight="1" x14ac:dyDescent="0.25">
      <c r="B285" s="102"/>
      <c r="D285" s="103" t="s">
        <v>76</v>
      </c>
      <c r="E285" s="112" t="s">
        <v>467</v>
      </c>
      <c r="F285" s="112" t="s">
        <v>468</v>
      </c>
      <c r="I285" s="3"/>
      <c r="J285" s="113">
        <f>BK285</f>
        <v>0</v>
      </c>
      <c r="L285" s="102"/>
      <c r="M285" s="106"/>
      <c r="N285" s="107"/>
      <c r="O285" s="107"/>
      <c r="P285" s="108">
        <f>P286</f>
        <v>0</v>
      </c>
      <c r="Q285" s="107"/>
      <c r="R285" s="108">
        <f>R286</f>
        <v>0</v>
      </c>
      <c r="S285" s="107"/>
      <c r="T285" s="109">
        <f>T286</f>
        <v>0</v>
      </c>
      <c r="AR285" s="103" t="s">
        <v>85</v>
      </c>
      <c r="AT285" s="110" t="s">
        <v>76</v>
      </c>
      <c r="AU285" s="110" t="s">
        <v>87</v>
      </c>
      <c r="AY285" s="103" t="s">
        <v>155</v>
      </c>
      <c r="BK285" s="111">
        <f>BK286</f>
        <v>0</v>
      </c>
    </row>
    <row r="286" spans="1:65" s="33" customFormat="1" ht="21.6" customHeight="1" x14ac:dyDescent="0.2">
      <c r="A286" s="30"/>
      <c r="B286" s="31"/>
      <c r="C286" s="114" t="s">
        <v>469</v>
      </c>
      <c r="D286" s="114" t="s">
        <v>157</v>
      </c>
      <c r="E286" s="115" t="s">
        <v>470</v>
      </c>
      <c r="F286" s="116" t="s">
        <v>471</v>
      </c>
      <c r="G286" s="117" t="s">
        <v>193</v>
      </c>
      <c r="H286" s="118">
        <v>53.393999999999998</v>
      </c>
      <c r="I286" s="4"/>
      <c r="J286" s="119">
        <f>ROUND(I286*H286,2)</f>
        <v>0</v>
      </c>
      <c r="K286" s="120"/>
      <c r="L286" s="31"/>
      <c r="M286" s="121" t="s">
        <v>1</v>
      </c>
      <c r="N286" s="122" t="s">
        <v>42</v>
      </c>
      <c r="O286" s="123"/>
      <c r="P286" s="124">
        <f>O286*H286</f>
        <v>0</v>
      </c>
      <c r="Q286" s="124">
        <v>0</v>
      </c>
      <c r="R286" s="124">
        <f>Q286*H286</f>
        <v>0</v>
      </c>
      <c r="S286" s="124">
        <v>0</v>
      </c>
      <c r="T286" s="125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26" t="s">
        <v>161</v>
      </c>
      <c r="AT286" s="126" t="s">
        <v>157</v>
      </c>
      <c r="AU286" s="126" t="s">
        <v>170</v>
      </c>
      <c r="AY286" s="20" t="s">
        <v>155</v>
      </c>
      <c r="BE286" s="127">
        <f>IF(N286="základní",J286,0)</f>
        <v>0</v>
      </c>
      <c r="BF286" s="127">
        <f>IF(N286="snížená",J286,0)</f>
        <v>0</v>
      </c>
      <c r="BG286" s="127">
        <f>IF(N286="zákl. přenesená",J286,0)</f>
        <v>0</v>
      </c>
      <c r="BH286" s="127">
        <f>IF(N286="sníž. přenesená",J286,0)</f>
        <v>0</v>
      </c>
      <c r="BI286" s="127">
        <f>IF(N286="nulová",J286,0)</f>
        <v>0</v>
      </c>
      <c r="BJ286" s="20" t="s">
        <v>85</v>
      </c>
      <c r="BK286" s="127">
        <f>ROUND(I286*H286,2)</f>
        <v>0</v>
      </c>
      <c r="BL286" s="20" t="s">
        <v>161</v>
      </c>
      <c r="BM286" s="126" t="s">
        <v>472</v>
      </c>
    </row>
    <row r="287" spans="1:65" s="101" customFormat="1" ht="25.95" customHeight="1" x14ac:dyDescent="0.25">
      <c r="B287" s="102"/>
      <c r="D287" s="103" t="s">
        <v>76</v>
      </c>
      <c r="E287" s="104" t="s">
        <v>473</v>
      </c>
      <c r="F287" s="104" t="s">
        <v>474</v>
      </c>
      <c r="I287" s="3"/>
      <c r="J287" s="105">
        <f>BK287</f>
        <v>0</v>
      </c>
      <c r="L287" s="102"/>
      <c r="M287" s="106"/>
      <c r="N287" s="107"/>
      <c r="O287" s="107"/>
      <c r="P287" s="108">
        <f>P288+P321+P384+P479+P568+P578+P581</f>
        <v>0</v>
      </c>
      <c r="Q287" s="107"/>
      <c r="R287" s="108">
        <f>R288+R321+R384+R479+R568+R578+R581</f>
        <v>7.5367715832000002</v>
      </c>
      <c r="S287" s="107"/>
      <c r="T287" s="109">
        <f>T288+T321+T384+T479+T568+T578+T581</f>
        <v>0</v>
      </c>
      <c r="AR287" s="103" t="s">
        <v>87</v>
      </c>
      <c r="AT287" s="110" t="s">
        <v>76</v>
      </c>
      <c r="AU287" s="110" t="s">
        <v>77</v>
      </c>
      <c r="AY287" s="103" t="s">
        <v>155</v>
      </c>
      <c r="BK287" s="111">
        <f>BK288+BK321+BK384+BK479+BK568+BK578+BK581</f>
        <v>0</v>
      </c>
    </row>
    <row r="288" spans="1:65" s="101" customFormat="1" ht="22.8" customHeight="1" x14ac:dyDescent="0.25">
      <c r="B288" s="102"/>
      <c r="D288" s="103" t="s">
        <v>76</v>
      </c>
      <c r="E288" s="112" t="s">
        <v>475</v>
      </c>
      <c r="F288" s="112" t="s">
        <v>476</v>
      </c>
      <c r="I288" s="3"/>
      <c r="J288" s="113">
        <f>BK288</f>
        <v>0</v>
      </c>
      <c r="L288" s="102"/>
      <c r="M288" s="106"/>
      <c r="N288" s="107"/>
      <c r="O288" s="107"/>
      <c r="P288" s="108">
        <f>SUM(P289:P320)</f>
        <v>0</v>
      </c>
      <c r="Q288" s="107"/>
      <c r="R288" s="108">
        <f>SUM(R289:R320)</f>
        <v>0.11214</v>
      </c>
      <c r="S288" s="107"/>
      <c r="T288" s="109">
        <f>SUM(T289:T320)</f>
        <v>0</v>
      </c>
      <c r="AR288" s="103" t="s">
        <v>87</v>
      </c>
      <c r="AT288" s="110" t="s">
        <v>76</v>
      </c>
      <c r="AU288" s="110" t="s">
        <v>85</v>
      </c>
      <c r="AY288" s="103" t="s">
        <v>155</v>
      </c>
      <c r="BK288" s="111">
        <f>SUM(BK289:BK320)</f>
        <v>0</v>
      </c>
    </row>
    <row r="289" spans="1:65" s="33" customFormat="1" ht="21.6" customHeight="1" x14ac:dyDescent="0.2">
      <c r="A289" s="30"/>
      <c r="B289" s="31"/>
      <c r="C289" s="114" t="s">
        <v>477</v>
      </c>
      <c r="D289" s="114" t="s">
        <v>157</v>
      </c>
      <c r="E289" s="115" t="s">
        <v>478</v>
      </c>
      <c r="F289" s="116" t="s">
        <v>479</v>
      </c>
      <c r="G289" s="117" t="s">
        <v>292</v>
      </c>
      <c r="H289" s="118">
        <v>1214</v>
      </c>
      <c r="I289" s="4"/>
      <c r="J289" s="119">
        <f>ROUND(I289*H289,2)</f>
        <v>0</v>
      </c>
      <c r="K289" s="120"/>
      <c r="L289" s="31"/>
      <c r="M289" s="121" t="s">
        <v>1</v>
      </c>
      <c r="N289" s="122" t="s">
        <v>42</v>
      </c>
      <c r="O289" s="123"/>
      <c r="P289" s="124">
        <f>O289*H289</f>
        <v>0</v>
      </c>
      <c r="Q289" s="124">
        <v>0</v>
      </c>
      <c r="R289" s="124">
        <f>Q289*H289</f>
        <v>0</v>
      </c>
      <c r="S289" s="124">
        <v>0</v>
      </c>
      <c r="T289" s="125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26" t="s">
        <v>236</v>
      </c>
      <c r="AT289" s="126" t="s">
        <v>157</v>
      </c>
      <c r="AU289" s="126" t="s">
        <v>87</v>
      </c>
      <c r="AY289" s="20" t="s">
        <v>155</v>
      </c>
      <c r="BE289" s="127">
        <f>IF(N289="základní",J289,0)</f>
        <v>0</v>
      </c>
      <c r="BF289" s="127">
        <f>IF(N289="snížená",J289,0)</f>
        <v>0</v>
      </c>
      <c r="BG289" s="127">
        <f>IF(N289="zákl. přenesená",J289,0)</f>
        <v>0</v>
      </c>
      <c r="BH289" s="127">
        <f>IF(N289="sníž. přenesená",J289,0)</f>
        <v>0</v>
      </c>
      <c r="BI289" s="127">
        <f>IF(N289="nulová",J289,0)</f>
        <v>0</v>
      </c>
      <c r="BJ289" s="20" t="s">
        <v>85</v>
      </c>
      <c r="BK289" s="127">
        <f>ROUND(I289*H289,2)</f>
        <v>0</v>
      </c>
      <c r="BL289" s="20" t="s">
        <v>236</v>
      </c>
      <c r="BM289" s="126" t="s">
        <v>480</v>
      </c>
    </row>
    <row r="290" spans="1:65" s="136" customFormat="1" x14ac:dyDescent="0.2">
      <c r="B290" s="137"/>
      <c r="D290" s="130" t="s">
        <v>163</v>
      </c>
      <c r="E290" s="138" t="s">
        <v>1</v>
      </c>
      <c r="F290" s="139" t="s">
        <v>481</v>
      </c>
      <c r="H290" s="140">
        <v>91</v>
      </c>
      <c r="I290" s="5"/>
      <c r="L290" s="137"/>
      <c r="M290" s="141"/>
      <c r="N290" s="142"/>
      <c r="O290" s="142"/>
      <c r="P290" s="142"/>
      <c r="Q290" s="142"/>
      <c r="R290" s="142"/>
      <c r="S290" s="142"/>
      <c r="T290" s="143"/>
      <c r="AT290" s="138" t="s">
        <v>163</v>
      </c>
      <c r="AU290" s="138" t="s">
        <v>87</v>
      </c>
      <c r="AV290" s="136" t="s">
        <v>87</v>
      </c>
      <c r="AW290" s="136" t="s">
        <v>32</v>
      </c>
      <c r="AX290" s="136" t="s">
        <v>77</v>
      </c>
      <c r="AY290" s="138" t="s">
        <v>155</v>
      </c>
    </row>
    <row r="291" spans="1:65" s="136" customFormat="1" x14ac:dyDescent="0.2">
      <c r="B291" s="137"/>
      <c r="D291" s="130" t="s">
        <v>163</v>
      </c>
      <c r="E291" s="138" t="s">
        <v>1</v>
      </c>
      <c r="F291" s="139" t="s">
        <v>482</v>
      </c>
      <c r="H291" s="140">
        <v>449</v>
      </c>
      <c r="I291" s="5"/>
      <c r="L291" s="137"/>
      <c r="M291" s="141"/>
      <c r="N291" s="142"/>
      <c r="O291" s="142"/>
      <c r="P291" s="142"/>
      <c r="Q291" s="142"/>
      <c r="R291" s="142"/>
      <c r="S291" s="142"/>
      <c r="T291" s="143"/>
      <c r="AT291" s="138" t="s">
        <v>163</v>
      </c>
      <c r="AU291" s="138" t="s">
        <v>87</v>
      </c>
      <c r="AV291" s="136" t="s">
        <v>87</v>
      </c>
      <c r="AW291" s="136" t="s">
        <v>32</v>
      </c>
      <c r="AX291" s="136" t="s">
        <v>77</v>
      </c>
      <c r="AY291" s="138" t="s">
        <v>155</v>
      </c>
    </row>
    <row r="292" spans="1:65" s="136" customFormat="1" x14ac:dyDescent="0.2">
      <c r="B292" s="137"/>
      <c r="D292" s="130" t="s">
        <v>163</v>
      </c>
      <c r="E292" s="138" t="s">
        <v>1</v>
      </c>
      <c r="F292" s="139" t="s">
        <v>483</v>
      </c>
      <c r="H292" s="140">
        <v>674</v>
      </c>
      <c r="I292" s="5"/>
      <c r="L292" s="137"/>
      <c r="M292" s="141"/>
      <c r="N292" s="142"/>
      <c r="O292" s="142"/>
      <c r="P292" s="142"/>
      <c r="Q292" s="142"/>
      <c r="R292" s="142"/>
      <c r="S292" s="142"/>
      <c r="T292" s="143"/>
      <c r="AT292" s="138" t="s">
        <v>163</v>
      </c>
      <c r="AU292" s="138" t="s">
        <v>87</v>
      </c>
      <c r="AV292" s="136" t="s">
        <v>87</v>
      </c>
      <c r="AW292" s="136" t="s">
        <v>32</v>
      </c>
      <c r="AX292" s="136" t="s">
        <v>77</v>
      </c>
      <c r="AY292" s="138" t="s">
        <v>155</v>
      </c>
    </row>
    <row r="293" spans="1:65" s="33" customFormat="1" ht="21.6" customHeight="1" x14ac:dyDescent="0.2">
      <c r="A293" s="30"/>
      <c r="B293" s="31"/>
      <c r="C293" s="152" t="s">
        <v>484</v>
      </c>
      <c r="D293" s="152" t="s">
        <v>190</v>
      </c>
      <c r="E293" s="153" t="s">
        <v>485</v>
      </c>
      <c r="F293" s="154" t="s">
        <v>486</v>
      </c>
      <c r="G293" s="155" t="s">
        <v>292</v>
      </c>
      <c r="H293" s="156">
        <v>142</v>
      </c>
      <c r="I293" s="8"/>
      <c r="J293" s="157">
        <f>ROUND(I293*H293,2)</f>
        <v>0</v>
      </c>
      <c r="K293" s="158"/>
      <c r="L293" s="159"/>
      <c r="M293" s="160" t="s">
        <v>1</v>
      </c>
      <c r="N293" s="161" t="s">
        <v>42</v>
      </c>
      <c r="O293" s="123"/>
      <c r="P293" s="124">
        <f>O293*H293</f>
        <v>0</v>
      </c>
      <c r="Q293" s="124">
        <v>3.0000000000000001E-5</v>
      </c>
      <c r="R293" s="124">
        <f>Q293*H293</f>
        <v>4.2599999999999999E-3</v>
      </c>
      <c r="S293" s="124">
        <v>0</v>
      </c>
      <c r="T293" s="125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26" t="s">
        <v>304</v>
      </c>
      <c r="AT293" s="126" t="s">
        <v>190</v>
      </c>
      <c r="AU293" s="126" t="s">
        <v>87</v>
      </c>
      <c r="AY293" s="20" t="s">
        <v>155</v>
      </c>
      <c r="BE293" s="127">
        <f>IF(N293="základní",J293,0)</f>
        <v>0</v>
      </c>
      <c r="BF293" s="127">
        <f>IF(N293="snížená",J293,0)</f>
        <v>0</v>
      </c>
      <c r="BG293" s="127">
        <f>IF(N293="zákl. přenesená",J293,0)</f>
        <v>0</v>
      </c>
      <c r="BH293" s="127">
        <f>IF(N293="sníž. přenesená",J293,0)</f>
        <v>0</v>
      </c>
      <c r="BI293" s="127">
        <f>IF(N293="nulová",J293,0)</f>
        <v>0</v>
      </c>
      <c r="BJ293" s="20" t="s">
        <v>85</v>
      </c>
      <c r="BK293" s="127">
        <f>ROUND(I293*H293,2)</f>
        <v>0</v>
      </c>
      <c r="BL293" s="20" t="s">
        <v>236</v>
      </c>
      <c r="BM293" s="126" t="s">
        <v>487</v>
      </c>
    </row>
    <row r="294" spans="1:65" s="136" customFormat="1" x14ac:dyDescent="0.2">
      <c r="B294" s="137"/>
      <c r="D294" s="130" t="s">
        <v>163</v>
      </c>
      <c r="E294" s="138" t="s">
        <v>1</v>
      </c>
      <c r="F294" s="139" t="s">
        <v>488</v>
      </c>
      <c r="H294" s="140">
        <v>142</v>
      </c>
      <c r="I294" s="5"/>
      <c r="L294" s="137"/>
      <c r="M294" s="141"/>
      <c r="N294" s="142"/>
      <c r="O294" s="142"/>
      <c r="P294" s="142"/>
      <c r="Q294" s="142"/>
      <c r="R294" s="142"/>
      <c r="S294" s="142"/>
      <c r="T294" s="143"/>
      <c r="AT294" s="138" t="s">
        <v>163</v>
      </c>
      <c r="AU294" s="138" t="s">
        <v>87</v>
      </c>
      <c r="AV294" s="136" t="s">
        <v>87</v>
      </c>
      <c r="AW294" s="136" t="s">
        <v>32</v>
      </c>
      <c r="AX294" s="136" t="s">
        <v>85</v>
      </c>
      <c r="AY294" s="138" t="s">
        <v>155</v>
      </c>
    </row>
    <row r="295" spans="1:65" s="33" customFormat="1" ht="21.6" customHeight="1" x14ac:dyDescent="0.2">
      <c r="A295" s="30"/>
      <c r="B295" s="31"/>
      <c r="C295" s="152" t="s">
        <v>489</v>
      </c>
      <c r="D295" s="152" t="s">
        <v>190</v>
      </c>
      <c r="E295" s="153" t="s">
        <v>490</v>
      </c>
      <c r="F295" s="154" t="s">
        <v>491</v>
      </c>
      <c r="G295" s="155" t="s">
        <v>292</v>
      </c>
      <c r="H295" s="156">
        <v>349</v>
      </c>
      <c r="I295" s="8"/>
      <c r="J295" s="157">
        <f>ROUND(I295*H295,2)</f>
        <v>0</v>
      </c>
      <c r="K295" s="158"/>
      <c r="L295" s="159"/>
      <c r="M295" s="160" t="s">
        <v>1</v>
      </c>
      <c r="N295" s="161" t="s">
        <v>42</v>
      </c>
      <c r="O295" s="123"/>
      <c r="P295" s="124">
        <f>O295*H295</f>
        <v>0</v>
      </c>
      <c r="Q295" s="124">
        <v>8.0000000000000007E-5</v>
      </c>
      <c r="R295" s="124">
        <f>Q295*H295</f>
        <v>2.7920000000000004E-2</v>
      </c>
      <c r="S295" s="124">
        <v>0</v>
      </c>
      <c r="T295" s="125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26" t="s">
        <v>304</v>
      </c>
      <c r="AT295" s="126" t="s">
        <v>190</v>
      </c>
      <c r="AU295" s="126" t="s">
        <v>87</v>
      </c>
      <c r="AY295" s="20" t="s">
        <v>155</v>
      </c>
      <c r="BE295" s="127">
        <f>IF(N295="základní",J295,0)</f>
        <v>0</v>
      </c>
      <c r="BF295" s="127">
        <f>IF(N295="snížená",J295,0)</f>
        <v>0</v>
      </c>
      <c r="BG295" s="127">
        <f>IF(N295="zákl. přenesená",J295,0)</f>
        <v>0</v>
      </c>
      <c r="BH295" s="127">
        <f>IF(N295="sníž. přenesená",J295,0)</f>
        <v>0</v>
      </c>
      <c r="BI295" s="127">
        <f>IF(N295="nulová",J295,0)</f>
        <v>0</v>
      </c>
      <c r="BJ295" s="20" t="s">
        <v>85</v>
      </c>
      <c r="BK295" s="127">
        <f>ROUND(I295*H295,2)</f>
        <v>0</v>
      </c>
      <c r="BL295" s="20" t="s">
        <v>236</v>
      </c>
      <c r="BM295" s="126" t="s">
        <v>492</v>
      </c>
    </row>
    <row r="296" spans="1:65" s="136" customFormat="1" x14ac:dyDescent="0.2">
      <c r="B296" s="137"/>
      <c r="D296" s="130" t="s">
        <v>163</v>
      </c>
      <c r="E296" s="138" t="s">
        <v>1</v>
      </c>
      <c r="F296" s="139" t="s">
        <v>493</v>
      </c>
      <c r="H296" s="140">
        <v>349</v>
      </c>
      <c r="I296" s="5"/>
      <c r="L296" s="137"/>
      <c r="M296" s="141"/>
      <c r="N296" s="142"/>
      <c r="O296" s="142"/>
      <c r="P296" s="142"/>
      <c r="Q296" s="142"/>
      <c r="R296" s="142"/>
      <c r="S296" s="142"/>
      <c r="T296" s="143"/>
      <c r="AT296" s="138" t="s">
        <v>163</v>
      </c>
      <c r="AU296" s="138" t="s">
        <v>87</v>
      </c>
      <c r="AV296" s="136" t="s">
        <v>87</v>
      </c>
      <c r="AW296" s="136" t="s">
        <v>32</v>
      </c>
      <c r="AX296" s="136" t="s">
        <v>85</v>
      </c>
      <c r="AY296" s="138" t="s">
        <v>155</v>
      </c>
    </row>
    <row r="297" spans="1:65" s="33" customFormat="1" ht="21.6" customHeight="1" x14ac:dyDescent="0.2">
      <c r="A297" s="30"/>
      <c r="B297" s="31"/>
      <c r="C297" s="152" t="s">
        <v>494</v>
      </c>
      <c r="D297" s="152" t="s">
        <v>190</v>
      </c>
      <c r="E297" s="153" t="s">
        <v>495</v>
      </c>
      <c r="F297" s="154" t="s">
        <v>496</v>
      </c>
      <c r="G297" s="155" t="s">
        <v>292</v>
      </c>
      <c r="H297" s="156">
        <v>66</v>
      </c>
      <c r="I297" s="8"/>
      <c r="J297" s="157">
        <f>ROUND(I297*H297,2)</f>
        <v>0</v>
      </c>
      <c r="K297" s="158"/>
      <c r="L297" s="159"/>
      <c r="M297" s="160" t="s">
        <v>1</v>
      </c>
      <c r="N297" s="161" t="s">
        <v>42</v>
      </c>
      <c r="O297" s="123"/>
      <c r="P297" s="124">
        <f>O297*H297</f>
        <v>0</v>
      </c>
      <c r="Q297" s="124">
        <v>3.0000000000000001E-5</v>
      </c>
      <c r="R297" s="124">
        <f>Q297*H297</f>
        <v>1.98E-3</v>
      </c>
      <c r="S297" s="124">
        <v>0</v>
      </c>
      <c r="T297" s="125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26" t="s">
        <v>304</v>
      </c>
      <c r="AT297" s="126" t="s">
        <v>190</v>
      </c>
      <c r="AU297" s="126" t="s">
        <v>87</v>
      </c>
      <c r="AY297" s="20" t="s">
        <v>155</v>
      </c>
      <c r="BE297" s="127">
        <f>IF(N297="základní",J297,0)</f>
        <v>0</v>
      </c>
      <c r="BF297" s="127">
        <f>IF(N297="snížená",J297,0)</f>
        <v>0</v>
      </c>
      <c r="BG297" s="127">
        <f>IF(N297="zákl. přenesená",J297,0)</f>
        <v>0</v>
      </c>
      <c r="BH297" s="127">
        <f>IF(N297="sníž. přenesená",J297,0)</f>
        <v>0</v>
      </c>
      <c r="BI297" s="127">
        <f>IF(N297="nulová",J297,0)</f>
        <v>0</v>
      </c>
      <c r="BJ297" s="20" t="s">
        <v>85</v>
      </c>
      <c r="BK297" s="127">
        <f>ROUND(I297*H297,2)</f>
        <v>0</v>
      </c>
      <c r="BL297" s="20" t="s">
        <v>236</v>
      </c>
      <c r="BM297" s="126" t="s">
        <v>497</v>
      </c>
    </row>
    <row r="298" spans="1:65" s="136" customFormat="1" x14ac:dyDescent="0.2">
      <c r="B298" s="137"/>
      <c r="D298" s="130" t="s">
        <v>163</v>
      </c>
      <c r="E298" s="138" t="s">
        <v>1</v>
      </c>
      <c r="F298" s="139" t="s">
        <v>451</v>
      </c>
      <c r="H298" s="140">
        <v>66</v>
      </c>
      <c r="I298" s="5"/>
      <c r="L298" s="137"/>
      <c r="M298" s="141"/>
      <c r="N298" s="142"/>
      <c r="O298" s="142"/>
      <c r="P298" s="142"/>
      <c r="Q298" s="142"/>
      <c r="R298" s="142"/>
      <c r="S298" s="142"/>
      <c r="T298" s="143"/>
      <c r="AT298" s="138" t="s">
        <v>163</v>
      </c>
      <c r="AU298" s="138" t="s">
        <v>87</v>
      </c>
      <c r="AV298" s="136" t="s">
        <v>87</v>
      </c>
      <c r="AW298" s="136" t="s">
        <v>32</v>
      </c>
      <c r="AX298" s="136" t="s">
        <v>85</v>
      </c>
      <c r="AY298" s="138" t="s">
        <v>155</v>
      </c>
    </row>
    <row r="299" spans="1:65" s="33" customFormat="1" ht="21.6" customHeight="1" x14ac:dyDescent="0.2">
      <c r="A299" s="30"/>
      <c r="B299" s="31"/>
      <c r="C299" s="152" t="s">
        <v>498</v>
      </c>
      <c r="D299" s="152" t="s">
        <v>190</v>
      </c>
      <c r="E299" s="153" t="s">
        <v>499</v>
      </c>
      <c r="F299" s="154" t="s">
        <v>500</v>
      </c>
      <c r="G299" s="155" t="s">
        <v>292</v>
      </c>
      <c r="H299" s="156">
        <v>111</v>
      </c>
      <c r="I299" s="8"/>
      <c r="J299" s="157">
        <f>ROUND(I299*H299,2)</f>
        <v>0</v>
      </c>
      <c r="K299" s="158"/>
      <c r="L299" s="159"/>
      <c r="M299" s="160" t="s">
        <v>1</v>
      </c>
      <c r="N299" s="161" t="s">
        <v>42</v>
      </c>
      <c r="O299" s="123"/>
      <c r="P299" s="124">
        <f>O299*H299</f>
        <v>0</v>
      </c>
      <c r="Q299" s="124">
        <v>9.0000000000000006E-5</v>
      </c>
      <c r="R299" s="124">
        <f>Q299*H299</f>
        <v>9.9900000000000006E-3</v>
      </c>
      <c r="S299" s="124">
        <v>0</v>
      </c>
      <c r="T299" s="125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26" t="s">
        <v>304</v>
      </c>
      <c r="AT299" s="126" t="s">
        <v>190</v>
      </c>
      <c r="AU299" s="126" t="s">
        <v>87</v>
      </c>
      <c r="AY299" s="20" t="s">
        <v>155</v>
      </c>
      <c r="BE299" s="127">
        <f>IF(N299="základní",J299,0)</f>
        <v>0</v>
      </c>
      <c r="BF299" s="127">
        <f>IF(N299="snížená",J299,0)</f>
        <v>0</v>
      </c>
      <c r="BG299" s="127">
        <f>IF(N299="zákl. přenesená",J299,0)</f>
        <v>0</v>
      </c>
      <c r="BH299" s="127">
        <f>IF(N299="sníž. přenesená",J299,0)</f>
        <v>0</v>
      </c>
      <c r="BI299" s="127">
        <f>IF(N299="nulová",J299,0)</f>
        <v>0</v>
      </c>
      <c r="BJ299" s="20" t="s">
        <v>85</v>
      </c>
      <c r="BK299" s="127">
        <f>ROUND(I299*H299,2)</f>
        <v>0</v>
      </c>
      <c r="BL299" s="20" t="s">
        <v>236</v>
      </c>
      <c r="BM299" s="126" t="s">
        <v>501</v>
      </c>
    </row>
    <row r="300" spans="1:65" s="136" customFormat="1" x14ac:dyDescent="0.2">
      <c r="B300" s="137"/>
      <c r="D300" s="130" t="s">
        <v>163</v>
      </c>
      <c r="E300" s="138" t="s">
        <v>1</v>
      </c>
      <c r="F300" s="139" t="s">
        <v>502</v>
      </c>
      <c r="H300" s="140">
        <v>111</v>
      </c>
      <c r="I300" s="5"/>
      <c r="L300" s="137"/>
      <c r="M300" s="141"/>
      <c r="N300" s="142"/>
      <c r="O300" s="142"/>
      <c r="P300" s="142"/>
      <c r="Q300" s="142"/>
      <c r="R300" s="142"/>
      <c r="S300" s="142"/>
      <c r="T300" s="143"/>
      <c r="AT300" s="138" t="s">
        <v>163</v>
      </c>
      <c r="AU300" s="138" t="s">
        <v>87</v>
      </c>
      <c r="AV300" s="136" t="s">
        <v>87</v>
      </c>
      <c r="AW300" s="136" t="s">
        <v>32</v>
      </c>
      <c r="AX300" s="136" t="s">
        <v>85</v>
      </c>
      <c r="AY300" s="138" t="s">
        <v>155</v>
      </c>
    </row>
    <row r="301" spans="1:65" s="33" customFormat="1" ht="21.6" customHeight="1" x14ac:dyDescent="0.2">
      <c r="A301" s="30"/>
      <c r="B301" s="31"/>
      <c r="C301" s="152" t="s">
        <v>503</v>
      </c>
      <c r="D301" s="152" t="s">
        <v>190</v>
      </c>
      <c r="E301" s="153" t="s">
        <v>504</v>
      </c>
      <c r="F301" s="154" t="s">
        <v>505</v>
      </c>
      <c r="G301" s="155" t="s">
        <v>292</v>
      </c>
      <c r="H301" s="156">
        <v>97</v>
      </c>
      <c r="I301" s="8"/>
      <c r="J301" s="157">
        <f>ROUND(I301*H301,2)</f>
        <v>0</v>
      </c>
      <c r="K301" s="158"/>
      <c r="L301" s="159"/>
      <c r="M301" s="160" t="s">
        <v>1</v>
      </c>
      <c r="N301" s="161" t="s">
        <v>42</v>
      </c>
      <c r="O301" s="123"/>
      <c r="P301" s="124">
        <f>O301*H301</f>
        <v>0</v>
      </c>
      <c r="Q301" s="124">
        <v>4.0000000000000003E-5</v>
      </c>
      <c r="R301" s="124">
        <f>Q301*H301</f>
        <v>3.8800000000000002E-3</v>
      </c>
      <c r="S301" s="124">
        <v>0</v>
      </c>
      <c r="T301" s="125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26" t="s">
        <v>304</v>
      </c>
      <c r="AT301" s="126" t="s">
        <v>190</v>
      </c>
      <c r="AU301" s="126" t="s">
        <v>87</v>
      </c>
      <c r="AY301" s="20" t="s">
        <v>155</v>
      </c>
      <c r="BE301" s="127">
        <f>IF(N301="základní",J301,0)</f>
        <v>0</v>
      </c>
      <c r="BF301" s="127">
        <f>IF(N301="snížená",J301,0)</f>
        <v>0</v>
      </c>
      <c r="BG301" s="127">
        <f>IF(N301="zákl. přenesená",J301,0)</f>
        <v>0</v>
      </c>
      <c r="BH301" s="127">
        <f>IF(N301="sníž. přenesená",J301,0)</f>
        <v>0</v>
      </c>
      <c r="BI301" s="127">
        <f>IF(N301="nulová",J301,0)</f>
        <v>0</v>
      </c>
      <c r="BJ301" s="20" t="s">
        <v>85</v>
      </c>
      <c r="BK301" s="127">
        <f>ROUND(I301*H301,2)</f>
        <v>0</v>
      </c>
      <c r="BL301" s="20" t="s">
        <v>236</v>
      </c>
      <c r="BM301" s="126" t="s">
        <v>506</v>
      </c>
    </row>
    <row r="302" spans="1:65" s="136" customFormat="1" x14ac:dyDescent="0.2">
      <c r="B302" s="137"/>
      <c r="D302" s="130" t="s">
        <v>163</v>
      </c>
      <c r="E302" s="138" t="s">
        <v>1</v>
      </c>
      <c r="F302" s="139" t="s">
        <v>507</v>
      </c>
      <c r="H302" s="140">
        <v>97</v>
      </c>
      <c r="I302" s="5"/>
      <c r="L302" s="137"/>
      <c r="M302" s="141"/>
      <c r="N302" s="142"/>
      <c r="O302" s="142"/>
      <c r="P302" s="142"/>
      <c r="Q302" s="142"/>
      <c r="R302" s="142"/>
      <c r="S302" s="142"/>
      <c r="T302" s="143"/>
      <c r="AT302" s="138" t="s">
        <v>163</v>
      </c>
      <c r="AU302" s="138" t="s">
        <v>87</v>
      </c>
      <c r="AV302" s="136" t="s">
        <v>87</v>
      </c>
      <c r="AW302" s="136" t="s">
        <v>32</v>
      </c>
      <c r="AX302" s="136" t="s">
        <v>85</v>
      </c>
      <c r="AY302" s="138" t="s">
        <v>155</v>
      </c>
    </row>
    <row r="303" spans="1:65" s="33" customFormat="1" ht="21.6" customHeight="1" x14ac:dyDescent="0.2">
      <c r="A303" s="30"/>
      <c r="B303" s="31"/>
      <c r="C303" s="152" t="s">
        <v>508</v>
      </c>
      <c r="D303" s="152" t="s">
        <v>190</v>
      </c>
      <c r="E303" s="153" t="s">
        <v>509</v>
      </c>
      <c r="F303" s="154" t="s">
        <v>510</v>
      </c>
      <c r="G303" s="155" t="s">
        <v>292</v>
      </c>
      <c r="H303" s="156">
        <v>26</v>
      </c>
      <c r="I303" s="8"/>
      <c r="J303" s="157">
        <f>ROUND(I303*H303,2)</f>
        <v>0</v>
      </c>
      <c r="K303" s="158"/>
      <c r="L303" s="159"/>
      <c r="M303" s="160" t="s">
        <v>1</v>
      </c>
      <c r="N303" s="161" t="s">
        <v>42</v>
      </c>
      <c r="O303" s="123"/>
      <c r="P303" s="124">
        <f>O303*H303</f>
        <v>0</v>
      </c>
      <c r="Q303" s="124">
        <v>9.7999999999999997E-4</v>
      </c>
      <c r="R303" s="124">
        <f>Q303*H303</f>
        <v>2.5479999999999999E-2</v>
      </c>
      <c r="S303" s="124">
        <v>0</v>
      </c>
      <c r="T303" s="125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26" t="s">
        <v>304</v>
      </c>
      <c r="AT303" s="126" t="s">
        <v>190</v>
      </c>
      <c r="AU303" s="126" t="s">
        <v>87</v>
      </c>
      <c r="AY303" s="20" t="s">
        <v>155</v>
      </c>
      <c r="BE303" s="127">
        <f>IF(N303="základní",J303,0)</f>
        <v>0</v>
      </c>
      <c r="BF303" s="127">
        <f>IF(N303="snížená",J303,0)</f>
        <v>0</v>
      </c>
      <c r="BG303" s="127">
        <f>IF(N303="zákl. přenesená",J303,0)</f>
        <v>0</v>
      </c>
      <c r="BH303" s="127">
        <f>IF(N303="sníž. přenesená",J303,0)</f>
        <v>0</v>
      </c>
      <c r="BI303" s="127">
        <f>IF(N303="nulová",J303,0)</f>
        <v>0</v>
      </c>
      <c r="BJ303" s="20" t="s">
        <v>85</v>
      </c>
      <c r="BK303" s="127">
        <f>ROUND(I303*H303,2)</f>
        <v>0</v>
      </c>
      <c r="BL303" s="20" t="s">
        <v>236</v>
      </c>
      <c r="BM303" s="126" t="s">
        <v>511</v>
      </c>
    </row>
    <row r="304" spans="1:65" s="136" customFormat="1" x14ac:dyDescent="0.2">
      <c r="B304" s="137"/>
      <c r="D304" s="130" t="s">
        <v>163</v>
      </c>
      <c r="E304" s="138" t="s">
        <v>1</v>
      </c>
      <c r="F304" s="139" t="s">
        <v>277</v>
      </c>
      <c r="H304" s="140">
        <v>26</v>
      </c>
      <c r="I304" s="5"/>
      <c r="L304" s="137"/>
      <c r="M304" s="141"/>
      <c r="N304" s="142"/>
      <c r="O304" s="142"/>
      <c r="P304" s="142"/>
      <c r="Q304" s="142"/>
      <c r="R304" s="142"/>
      <c r="S304" s="142"/>
      <c r="T304" s="143"/>
      <c r="AT304" s="138" t="s">
        <v>163</v>
      </c>
      <c r="AU304" s="138" t="s">
        <v>87</v>
      </c>
      <c r="AV304" s="136" t="s">
        <v>87</v>
      </c>
      <c r="AW304" s="136" t="s">
        <v>32</v>
      </c>
      <c r="AX304" s="136" t="s">
        <v>85</v>
      </c>
      <c r="AY304" s="138" t="s">
        <v>155</v>
      </c>
    </row>
    <row r="305" spans="1:65" s="33" customFormat="1" ht="21.6" customHeight="1" x14ac:dyDescent="0.2">
      <c r="A305" s="30"/>
      <c r="B305" s="31"/>
      <c r="C305" s="152" t="s">
        <v>512</v>
      </c>
      <c r="D305" s="152" t="s">
        <v>190</v>
      </c>
      <c r="E305" s="153" t="s">
        <v>513</v>
      </c>
      <c r="F305" s="154" t="s">
        <v>514</v>
      </c>
      <c r="G305" s="155" t="s">
        <v>292</v>
      </c>
      <c r="H305" s="156">
        <v>48</v>
      </c>
      <c r="I305" s="8"/>
      <c r="J305" s="157">
        <f>ROUND(I305*H305,2)</f>
        <v>0</v>
      </c>
      <c r="K305" s="158"/>
      <c r="L305" s="159"/>
      <c r="M305" s="160" t="s">
        <v>1</v>
      </c>
      <c r="N305" s="161" t="s">
        <v>42</v>
      </c>
      <c r="O305" s="123"/>
      <c r="P305" s="124">
        <f>O305*H305</f>
        <v>0</v>
      </c>
      <c r="Q305" s="124">
        <v>4.0000000000000003E-5</v>
      </c>
      <c r="R305" s="124">
        <f>Q305*H305</f>
        <v>1.9200000000000003E-3</v>
      </c>
      <c r="S305" s="124">
        <v>0</v>
      </c>
      <c r="T305" s="125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26" t="s">
        <v>304</v>
      </c>
      <c r="AT305" s="126" t="s">
        <v>190</v>
      </c>
      <c r="AU305" s="126" t="s">
        <v>87</v>
      </c>
      <c r="AY305" s="20" t="s">
        <v>155</v>
      </c>
      <c r="BE305" s="127">
        <f>IF(N305="základní",J305,0)</f>
        <v>0</v>
      </c>
      <c r="BF305" s="127">
        <f>IF(N305="snížená",J305,0)</f>
        <v>0</v>
      </c>
      <c r="BG305" s="127">
        <f>IF(N305="zákl. přenesená",J305,0)</f>
        <v>0</v>
      </c>
      <c r="BH305" s="127">
        <f>IF(N305="sníž. přenesená",J305,0)</f>
        <v>0</v>
      </c>
      <c r="BI305" s="127">
        <f>IF(N305="nulová",J305,0)</f>
        <v>0</v>
      </c>
      <c r="BJ305" s="20" t="s">
        <v>85</v>
      </c>
      <c r="BK305" s="127">
        <f>ROUND(I305*H305,2)</f>
        <v>0</v>
      </c>
      <c r="BL305" s="20" t="s">
        <v>236</v>
      </c>
      <c r="BM305" s="126" t="s">
        <v>515</v>
      </c>
    </row>
    <row r="306" spans="1:65" s="136" customFormat="1" x14ac:dyDescent="0.2">
      <c r="B306" s="137"/>
      <c r="D306" s="130" t="s">
        <v>163</v>
      </c>
      <c r="E306" s="138" t="s">
        <v>1</v>
      </c>
      <c r="F306" s="139" t="s">
        <v>375</v>
      </c>
      <c r="H306" s="140">
        <v>48</v>
      </c>
      <c r="I306" s="5"/>
      <c r="L306" s="137"/>
      <c r="M306" s="141"/>
      <c r="N306" s="142"/>
      <c r="O306" s="142"/>
      <c r="P306" s="142"/>
      <c r="Q306" s="142"/>
      <c r="R306" s="142"/>
      <c r="S306" s="142"/>
      <c r="T306" s="143"/>
      <c r="AT306" s="138" t="s">
        <v>163</v>
      </c>
      <c r="AU306" s="138" t="s">
        <v>87</v>
      </c>
      <c r="AV306" s="136" t="s">
        <v>87</v>
      </c>
      <c r="AW306" s="136" t="s">
        <v>32</v>
      </c>
      <c r="AX306" s="136" t="s">
        <v>85</v>
      </c>
      <c r="AY306" s="138" t="s">
        <v>155</v>
      </c>
    </row>
    <row r="307" spans="1:65" s="33" customFormat="1" ht="21.6" customHeight="1" x14ac:dyDescent="0.2">
      <c r="A307" s="30"/>
      <c r="B307" s="31"/>
      <c r="C307" s="152" t="s">
        <v>516</v>
      </c>
      <c r="D307" s="152" t="s">
        <v>190</v>
      </c>
      <c r="E307" s="153" t="s">
        <v>517</v>
      </c>
      <c r="F307" s="154" t="s">
        <v>518</v>
      </c>
      <c r="G307" s="155" t="s">
        <v>292</v>
      </c>
      <c r="H307" s="156">
        <v>108</v>
      </c>
      <c r="I307" s="8"/>
      <c r="J307" s="157">
        <f>ROUND(I307*H307,2)</f>
        <v>0</v>
      </c>
      <c r="K307" s="158"/>
      <c r="L307" s="159"/>
      <c r="M307" s="160" t="s">
        <v>1</v>
      </c>
      <c r="N307" s="161" t="s">
        <v>42</v>
      </c>
      <c r="O307" s="123"/>
      <c r="P307" s="124">
        <f>O307*H307</f>
        <v>0</v>
      </c>
      <c r="Q307" s="124">
        <v>1.1E-4</v>
      </c>
      <c r="R307" s="124">
        <f>Q307*H307</f>
        <v>1.188E-2</v>
      </c>
      <c r="S307" s="124">
        <v>0</v>
      </c>
      <c r="T307" s="125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26" t="s">
        <v>304</v>
      </c>
      <c r="AT307" s="126" t="s">
        <v>190</v>
      </c>
      <c r="AU307" s="126" t="s">
        <v>87</v>
      </c>
      <c r="AY307" s="20" t="s">
        <v>155</v>
      </c>
      <c r="BE307" s="127">
        <f>IF(N307="základní",J307,0)</f>
        <v>0</v>
      </c>
      <c r="BF307" s="127">
        <f>IF(N307="snížená",J307,0)</f>
        <v>0</v>
      </c>
      <c r="BG307" s="127">
        <f>IF(N307="zákl. přenesená",J307,0)</f>
        <v>0</v>
      </c>
      <c r="BH307" s="127">
        <f>IF(N307="sníž. přenesená",J307,0)</f>
        <v>0</v>
      </c>
      <c r="BI307" s="127">
        <f>IF(N307="nulová",J307,0)</f>
        <v>0</v>
      </c>
      <c r="BJ307" s="20" t="s">
        <v>85</v>
      </c>
      <c r="BK307" s="127">
        <f>ROUND(I307*H307,2)</f>
        <v>0</v>
      </c>
      <c r="BL307" s="20" t="s">
        <v>236</v>
      </c>
      <c r="BM307" s="126" t="s">
        <v>519</v>
      </c>
    </row>
    <row r="308" spans="1:65" s="136" customFormat="1" x14ac:dyDescent="0.2">
      <c r="B308" s="137"/>
      <c r="D308" s="130" t="s">
        <v>163</v>
      </c>
      <c r="E308" s="138" t="s">
        <v>1</v>
      </c>
      <c r="F308" s="139" t="s">
        <v>520</v>
      </c>
      <c r="H308" s="140">
        <v>108</v>
      </c>
      <c r="I308" s="5"/>
      <c r="L308" s="137"/>
      <c r="M308" s="141"/>
      <c r="N308" s="142"/>
      <c r="O308" s="142"/>
      <c r="P308" s="142"/>
      <c r="Q308" s="142"/>
      <c r="R308" s="142"/>
      <c r="S308" s="142"/>
      <c r="T308" s="143"/>
      <c r="AT308" s="138" t="s">
        <v>163</v>
      </c>
      <c r="AU308" s="138" t="s">
        <v>87</v>
      </c>
      <c r="AV308" s="136" t="s">
        <v>87</v>
      </c>
      <c r="AW308" s="136" t="s">
        <v>32</v>
      </c>
      <c r="AX308" s="136" t="s">
        <v>85</v>
      </c>
      <c r="AY308" s="138" t="s">
        <v>155</v>
      </c>
    </row>
    <row r="309" spans="1:65" s="33" customFormat="1" ht="21.6" customHeight="1" x14ac:dyDescent="0.2">
      <c r="A309" s="30"/>
      <c r="B309" s="31"/>
      <c r="C309" s="152" t="s">
        <v>521</v>
      </c>
      <c r="D309" s="152" t="s">
        <v>190</v>
      </c>
      <c r="E309" s="153" t="s">
        <v>522</v>
      </c>
      <c r="F309" s="154" t="s">
        <v>523</v>
      </c>
      <c r="G309" s="155" t="s">
        <v>292</v>
      </c>
      <c r="H309" s="156">
        <v>6</v>
      </c>
      <c r="I309" s="8"/>
      <c r="J309" s="157">
        <f>ROUND(I309*H309,2)</f>
        <v>0</v>
      </c>
      <c r="K309" s="158"/>
      <c r="L309" s="159"/>
      <c r="M309" s="160" t="s">
        <v>1</v>
      </c>
      <c r="N309" s="161" t="s">
        <v>42</v>
      </c>
      <c r="O309" s="123"/>
      <c r="P309" s="124">
        <f>O309*H309</f>
        <v>0</v>
      </c>
      <c r="Q309" s="124">
        <v>5.0000000000000002E-5</v>
      </c>
      <c r="R309" s="124">
        <f>Q309*H309</f>
        <v>3.0000000000000003E-4</v>
      </c>
      <c r="S309" s="124">
        <v>0</v>
      </c>
      <c r="T309" s="125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26" t="s">
        <v>304</v>
      </c>
      <c r="AT309" s="126" t="s">
        <v>190</v>
      </c>
      <c r="AU309" s="126" t="s">
        <v>87</v>
      </c>
      <c r="AY309" s="20" t="s">
        <v>155</v>
      </c>
      <c r="BE309" s="127">
        <f>IF(N309="základní",J309,0)</f>
        <v>0</v>
      </c>
      <c r="BF309" s="127">
        <f>IF(N309="snížená",J309,0)</f>
        <v>0</v>
      </c>
      <c r="BG309" s="127">
        <f>IF(N309="zákl. přenesená",J309,0)</f>
        <v>0</v>
      </c>
      <c r="BH309" s="127">
        <f>IF(N309="sníž. přenesená",J309,0)</f>
        <v>0</v>
      </c>
      <c r="BI309" s="127">
        <f>IF(N309="nulová",J309,0)</f>
        <v>0</v>
      </c>
      <c r="BJ309" s="20" t="s">
        <v>85</v>
      </c>
      <c r="BK309" s="127">
        <f>ROUND(I309*H309,2)</f>
        <v>0</v>
      </c>
      <c r="BL309" s="20" t="s">
        <v>236</v>
      </c>
      <c r="BM309" s="126" t="s">
        <v>524</v>
      </c>
    </row>
    <row r="310" spans="1:65" s="136" customFormat="1" x14ac:dyDescent="0.2">
      <c r="B310" s="137"/>
      <c r="D310" s="130" t="s">
        <v>163</v>
      </c>
      <c r="E310" s="138" t="s">
        <v>1</v>
      </c>
      <c r="F310" s="139" t="s">
        <v>184</v>
      </c>
      <c r="H310" s="140">
        <v>6</v>
      </c>
      <c r="I310" s="5"/>
      <c r="L310" s="137"/>
      <c r="M310" s="141"/>
      <c r="N310" s="142"/>
      <c r="O310" s="142"/>
      <c r="P310" s="142"/>
      <c r="Q310" s="142"/>
      <c r="R310" s="142"/>
      <c r="S310" s="142"/>
      <c r="T310" s="143"/>
      <c r="AT310" s="138" t="s">
        <v>163</v>
      </c>
      <c r="AU310" s="138" t="s">
        <v>87</v>
      </c>
      <c r="AV310" s="136" t="s">
        <v>87</v>
      </c>
      <c r="AW310" s="136" t="s">
        <v>32</v>
      </c>
      <c r="AX310" s="136" t="s">
        <v>85</v>
      </c>
      <c r="AY310" s="138" t="s">
        <v>155</v>
      </c>
    </row>
    <row r="311" spans="1:65" s="33" customFormat="1" ht="21.6" customHeight="1" x14ac:dyDescent="0.2">
      <c r="A311" s="30"/>
      <c r="B311" s="31"/>
      <c r="C311" s="152" t="s">
        <v>525</v>
      </c>
      <c r="D311" s="152" t="s">
        <v>190</v>
      </c>
      <c r="E311" s="153" t="s">
        <v>526</v>
      </c>
      <c r="F311" s="154" t="s">
        <v>527</v>
      </c>
      <c r="G311" s="155" t="s">
        <v>292</v>
      </c>
      <c r="H311" s="156">
        <v>80</v>
      </c>
      <c r="I311" s="8"/>
      <c r="J311" s="157">
        <f>ROUND(I311*H311,2)</f>
        <v>0</v>
      </c>
      <c r="K311" s="158"/>
      <c r="L311" s="159"/>
      <c r="M311" s="160" t="s">
        <v>1</v>
      </c>
      <c r="N311" s="161" t="s">
        <v>42</v>
      </c>
      <c r="O311" s="123"/>
      <c r="P311" s="124">
        <f>O311*H311</f>
        <v>0</v>
      </c>
      <c r="Q311" s="124">
        <v>6.0000000000000002E-5</v>
      </c>
      <c r="R311" s="124">
        <f>Q311*H311</f>
        <v>4.8000000000000004E-3</v>
      </c>
      <c r="S311" s="124">
        <v>0</v>
      </c>
      <c r="T311" s="125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26" t="s">
        <v>304</v>
      </c>
      <c r="AT311" s="126" t="s">
        <v>190</v>
      </c>
      <c r="AU311" s="126" t="s">
        <v>87</v>
      </c>
      <c r="AY311" s="20" t="s">
        <v>155</v>
      </c>
      <c r="BE311" s="127">
        <f>IF(N311="základní",J311,0)</f>
        <v>0</v>
      </c>
      <c r="BF311" s="127">
        <f>IF(N311="snížená",J311,0)</f>
        <v>0</v>
      </c>
      <c r="BG311" s="127">
        <f>IF(N311="zákl. přenesená",J311,0)</f>
        <v>0</v>
      </c>
      <c r="BH311" s="127">
        <f>IF(N311="sníž. přenesená",J311,0)</f>
        <v>0</v>
      </c>
      <c r="BI311" s="127">
        <f>IF(N311="nulová",J311,0)</f>
        <v>0</v>
      </c>
      <c r="BJ311" s="20" t="s">
        <v>85</v>
      </c>
      <c r="BK311" s="127">
        <f>ROUND(I311*H311,2)</f>
        <v>0</v>
      </c>
      <c r="BL311" s="20" t="s">
        <v>236</v>
      </c>
      <c r="BM311" s="126" t="s">
        <v>528</v>
      </c>
    </row>
    <row r="312" spans="1:65" s="136" customFormat="1" x14ac:dyDescent="0.2">
      <c r="B312" s="137"/>
      <c r="D312" s="130" t="s">
        <v>163</v>
      </c>
      <c r="E312" s="138" t="s">
        <v>1</v>
      </c>
      <c r="F312" s="139" t="s">
        <v>525</v>
      </c>
      <c r="H312" s="140">
        <v>80</v>
      </c>
      <c r="I312" s="5"/>
      <c r="L312" s="137"/>
      <c r="M312" s="141"/>
      <c r="N312" s="142"/>
      <c r="O312" s="142"/>
      <c r="P312" s="142"/>
      <c r="Q312" s="142"/>
      <c r="R312" s="142"/>
      <c r="S312" s="142"/>
      <c r="T312" s="143"/>
      <c r="AT312" s="138" t="s">
        <v>163</v>
      </c>
      <c r="AU312" s="138" t="s">
        <v>87</v>
      </c>
      <c r="AV312" s="136" t="s">
        <v>87</v>
      </c>
      <c r="AW312" s="136" t="s">
        <v>32</v>
      </c>
      <c r="AX312" s="136" t="s">
        <v>85</v>
      </c>
      <c r="AY312" s="138" t="s">
        <v>155</v>
      </c>
    </row>
    <row r="313" spans="1:65" s="33" customFormat="1" ht="21.6" customHeight="1" x14ac:dyDescent="0.2">
      <c r="A313" s="30"/>
      <c r="B313" s="31"/>
      <c r="C313" s="152" t="s">
        <v>529</v>
      </c>
      <c r="D313" s="152" t="s">
        <v>190</v>
      </c>
      <c r="E313" s="153" t="s">
        <v>530</v>
      </c>
      <c r="F313" s="154" t="s">
        <v>531</v>
      </c>
      <c r="G313" s="155" t="s">
        <v>292</v>
      </c>
      <c r="H313" s="156">
        <v>20</v>
      </c>
      <c r="I313" s="8"/>
      <c r="J313" s="157">
        <f>ROUND(I313*H313,2)</f>
        <v>0</v>
      </c>
      <c r="K313" s="158"/>
      <c r="L313" s="159"/>
      <c r="M313" s="160" t="s">
        <v>1</v>
      </c>
      <c r="N313" s="161" t="s">
        <v>42</v>
      </c>
      <c r="O313" s="123"/>
      <c r="P313" s="124">
        <f>O313*H313</f>
        <v>0</v>
      </c>
      <c r="Q313" s="124">
        <v>9.0000000000000006E-5</v>
      </c>
      <c r="R313" s="124">
        <f>Q313*H313</f>
        <v>1.8000000000000002E-3</v>
      </c>
      <c r="S313" s="124">
        <v>0</v>
      </c>
      <c r="T313" s="125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26" t="s">
        <v>304</v>
      </c>
      <c r="AT313" s="126" t="s">
        <v>190</v>
      </c>
      <c r="AU313" s="126" t="s">
        <v>87</v>
      </c>
      <c r="AY313" s="20" t="s">
        <v>155</v>
      </c>
      <c r="BE313" s="127">
        <f>IF(N313="základní",J313,0)</f>
        <v>0</v>
      </c>
      <c r="BF313" s="127">
        <f>IF(N313="snížená",J313,0)</f>
        <v>0</v>
      </c>
      <c r="BG313" s="127">
        <f>IF(N313="zákl. přenesená",J313,0)</f>
        <v>0</v>
      </c>
      <c r="BH313" s="127">
        <f>IF(N313="sníž. přenesená",J313,0)</f>
        <v>0</v>
      </c>
      <c r="BI313" s="127">
        <f>IF(N313="nulová",J313,0)</f>
        <v>0</v>
      </c>
      <c r="BJ313" s="20" t="s">
        <v>85</v>
      </c>
      <c r="BK313" s="127">
        <f>ROUND(I313*H313,2)</f>
        <v>0</v>
      </c>
      <c r="BL313" s="20" t="s">
        <v>236</v>
      </c>
      <c r="BM313" s="126" t="s">
        <v>532</v>
      </c>
    </row>
    <row r="314" spans="1:65" s="136" customFormat="1" x14ac:dyDescent="0.2">
      <c r="B314" s="137"/>
      <c r="D314" s="130" t="s">
        <v>163</v>
      </c>
      <c r="E314" s="138" t="s">
        <v>1</v>
      </c>
      <c r="F314" s="139" t="s">
        <v>254</v>
      </c>
      <c r="H314" s="140">
        <v>20</v>
      </c>
      <c r="I314" s="5"/>
      <c r="L314" s="137"/>
      <c r="M314" s="141"/>
      <c r="N314" s="142"/>
      <c r="O314" s="142"/>
      <c r="P314" s="142"/>
      <c r="Q314" s="142"/>
      <c r="R314" s="142"/>
      <c r="S314" s="142"/>
      <c r="T314" s="143"/>
      <c r="AT314" s="138" t="s">
        <v>163</v>
      </c>
      <c r="AU314" s="138" t="s">
        <v>87</v>
      </c>
      <c r="AV314" s="136" t="s">
        <v>87</v>
      </c>
      <c r="AW314" s="136" t="s">
        <v>32</v>
      </c>
      <c r="AX314" s="136" t="s">
        <v>85</v>
      </c>
      <c r="AY314" s="138" t="s">
        <v>155</v>
      </c>
    </row>
    <row r="315" spans="1:65" s="33" customFormat="1" ht="21.6" customHeight="1" x14ac:dyDescent="0.2">
      <c r="A315" s="30"/>
      <c r="B315" s="31"/>
      <c r="C315" s="152" t="s">
        <v>533</v>
      </c>
      <c r="D315" s="152" t="s">
        <v>190</v>
      </c>
      <c r="E315" s="153" t="s">
        <v>534</v>
      </c>
      <c r="F315" s="154" t="s">
        <v>535</v>
      </c>
      <c r="G315" s="155" t="s">
        <v>292</v>
      </c>
      <c r="H315" s="156">
        <v>100</v>
      </c>
      <c r="I315" s="8"/>
      <c r="J315" s="157">
        <f>ROUND(I315*H315,2)</f>
        <v>0</v>
      </c>
      <c r="K315" s="158"/>
      <c r="L315" s="159"/>
      <c r="M315" s="160" t="s">
        <v>1</v>
      </c>
      <c r="N315" s="161" t="s">
        <v>42</v>
      </c>
      <c r="O315" s="123"/>
      <c r="P315" s="124">
        <f>O315*H315</f>
        <v>0</v>
      </c>
      <c r="Q315" s="124">
        <v>6.9999999999999994E-5</v>
      </c>
      <c r="R315" s="124">
        <f>Q315*H315</f>
        <v>6.9999999999999993E-3</v>
      </c>
      <c r="S315" s="124">
        <v>0</v>
      </c>
      <c r="T315" s="125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26" t="s">
        <v>304</v>
      </c>
      <c r="AT315" s="126" t="s">
        <v>190</v>
      </c>
      <c r="AU315" s="126" t="s">
        <v>87</v>
      </c>
      <c r="AY315" s="20" t="s">
        <v>155</v>
      </c>
      <c r="BE315" s="127">
        <f>IF(N315="základní",J315,0)</f>
        <v>0</v>
      </c>
      <c r="BF315" s="127">
        <f>IF(N315="snížená",J315,0)</f>
        <v>0</v>
      </c>
      <c r="BG315" s="127">
        <f>IF(N315="zákl. přenesená",J315,0)</f>
        <v>0</v>
      </c>
      <c r="BH315" s="127">
        <f>IF(N315="sníž. přenesená",J315,0)</f>
        <v>0</v>
      </c>
      <c r="BI315" s="127">
        <f>IF(N315="nulová",J315,0)</f>
        <v>0</v>
      </c>
      <c r="BJ315" s="20" t="s">
        <v>85</v>
      </c>
      <c r="BK315" s="127">
        <f>ROUND(I315*H315,2)</f>
        <v>0</v>
      </c>
      <c r="BL315" s="20" t="s">
        <v>236</v>
      </c>
      <c r="BM315" s="126" t="s">
        <v>536</v>
      </c>
    </row>
    <row r="316" spans="1:65" s="136" customFormat="1" x14ac:dyDescent="0.2">
      <c r="B316" s="137"/>
      <c r="D316" s="130" t="s">
        <v>163</v>
      </c>
      <c r="E316" s="138" t="s">
        <v>1</v>
      </c>
      <c r="F316" s="139" t="s">
        <v>537</v>
      </c>
      <c r="H316" s="140">
        <v>100</v>
      </c>
      <c r="I316" s="5"/>
      <c r="L316" s="137"/>
      <c r="M316" s="141"/>
      <c r="N316" s="142"/>
      <c r="O316" s="142"/>
      <c r="P316" s="142"/>
      <c r="Q316" s="142"/>
      <c r="R316" s="142"/>
      <c r="S316" s="142"/>
      <c r="T316" s="143"/>
      <c r="AT316" s="138" t="s">
        <v>163</v>
      </c>
      <c r="AU316" s="138" t="s">
        <v>87</v>
      </c>
      <c r="AV316" s="136" t="s">
        <v>87</v>
      </c>
      <c r="AW316" s="136" t="s">
        <v>32</v>
      </c>
      <c r="AX316" s="136" t="s">
        <v>85</v>
      </c>
      <c r="AY316" s="138" t="s">
        <v>155</v>
      </c>
    </row>
    <row r="317" spans="1:65" s="33" customFormat="1" ht="21.6" customHeight="1" x14ac:dyDescent="0.2">
      <c r="A317" s="30"/>
      <c r="B317" s="31"/>
      <c r="C317" s="152" t="s">
        <v>538</v>
      </c>
      <c r="D317" s="152" t="s">
        <v>190</v>
      </c>
      <c r="E317" s="153" t="s">
        <v>539</v>
      </c>
      <c r="F317" s="154" t="s">
        <v>540</v>
      </c>
      <c r="G317" s="155" t="s">
        <v>292</v>
      </c>
      <c r="H317" s="156">
        <v>60</v>
      </c>
      <c r="I317" s="8"/>
      <c r="J317" s="157">
        <f>ROUND(I317*H317,2)</f>
        <v>0</v>
      </c>
      <c r="K317" s="158"/>
      <c r="L317" s="159"/>
      <c r="M317" s="160" t="s">
        <v>1</v>
      </c>
      <c r="N317" s="161" t="s">
        <v>42</v>
      </c>
      <c r="O317" s="123"/>
      <c r="P317" s="124">
        <f>O317*H317</f>
        <v>0</v>
      </c>
      <c r="Q317" s="124">
        <v>1.8000000000000001E-4</v>
      </c>
      <c r="R317" s="124">
        <f>Q317*H317</f>
        <v>1.0800000000000001E-2</v>
      </c>
      <c r="S317" s="124">
        <v>0</v>
      </c>
      <c r="T317" s="125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26" t="s">
        <v>304</v>
      </c>
      <c r="AT317" s="126" t="s">
        <v>190</v>
      </c>
      <c r="AU317" s="126" t="s">
        <v>87</v>
      </c>
      <c r="AY317" s="20" t="s">
        <v>155</v>
      </c>
      <c r="BE317" s="127">
        <f>IF(N317="základní",J317,0)</f>
        <v>0</v>
      </c>
      <c r="BF317" s="127">
        <f>IF(N317="snížená",J317,0)</f>
        <v>0</v>
      </c>
      <c r="BG317" s="127">
        <f>IF(N317="zákl. přenesená",J317,0)</f>
        <v>0</v>
      </c>
      <c r="BH317" s="127">
        <f>IF(N317="sníž. přenesená",J317,0)</f>
        <v>0</v>
      </c>
      <c r="BI317" s="127">
        <f>IF(N317="nulová",J317,0)</f>
        <v>0</v>
      </c>
      <c r="BJ317" s="20" t="s">
        <v>85</v>
      </c>
      <c r="BK317" s="127">
        <f>ROUND(I317*H317,2)</f>
        <v>0</v>
      </c>
      <c r="BL317" s="20" t="s">
        <v>236</v>
      </c>
      <c r="BM317" s="126" t="s">
        <v>541</v>
      </c>
    </row>
    <row r="318" spans="1:65" s="136" customFormat="1" x14ac:dyDescent="0.2">
      <c r="B318" s="137"/>
      <c r="D318" s="130" t="s">
        <v>163</v>
      </c>
      <c r="E318" s="138" t="s">
        <v>1</v>
      </c>
      <c r="F318" s="139" t="s">
        <v>425</v>
      </c>
      <c r="H318" s="140">
        <v>60</v>
      </c>
      <c r="I318" s="5"/>
      <c r="L318" s="137"/>
      <c r="M318" s="141"/>
      <c r="N318" s="142"/>
      <c r="O318" s="142"/>
      <c r="P318" s="142"/>
      <c r="Q318" s="142"/>
      <c r="R318" s="142"/>
      <c r="S318" s="142"/>
      <c r="T318" s="143"/>
      <c r="AT318" s="138" t="s">
        <v>163</v>
      </c>
      <c r="AU318" s="138" t="s">
        <v>87</v>
      </c>
      <c r="AV318" s="136" t="s">
        <v>87</v>
      </c>
      <c r="AW318" s="136" t="s">
        <v>32</v>
      </c>
      <c r="AX318" s="136" t="s">
        <v>85</v>
      </c>
      <c r="AY318" s="138" t="s">
        <v>155</v>
      </c>
    </row>
    <row r="319" spans="1:65" s="33" customFormat="1" ht="21.6" customHeight="1" x14ac:dyDescent="0.2">
      <c r="A319" s="30"/>
      <c r="B319" s="31"/>
      <c r="C319" s="152" t="s">
        <v>542</v>
      </c>
      <c r="D319" s="152" t="s">
        <v>190</v>
      </c>
      <c r="E319" s="153" t="s">
        <v>543</v>
      </c>
      <c r="F319" s="154" t="s">
        <v>544</v>
      </c>
      <c r="G319" s="155" t="s">
        <v>292</v>
      </c>
      <c r="H319" s="156">
        <v>1</v>
      </c>
      <c r="I319" s="8"/>
      <c r="J319" s="157">
        <f>ROUND(I319*H319,2)</f>
        <v>0</v>
      </c>
      <c r="K319" s="158"/>
      <c r="L319" s="159"/>
      <c r="M319" s="160" t="s">
        <v>1</v>
      </c>
      <c r="N319" s="161" t="s">
        <v>42</v>
      </c>
      <c r="O319" s="123"/>
      <c r="P319" s="124">
        <f>O319*H319</f>
        <v>0</v>
      </c>
      <c r="Q319" s="124">
        <v>1.2999999999999999E-4</v>
      </c>
      <c r="R319" s="124">
        <f>Q319*H319</f>
        <v>1.2999999999999999E-4</v>
      </c>
      <c r="S319" s="124">
        <v>0</v>
      </c>
      <c r="T319" s="125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26" t="s">
        <v>304</v>
      </c>
      <c r="AT319" s="126" t="s">
        <v>190</v>
      </c>
      <c r="AU319" s="126" t="s">
        <v>87</v>
      </c>
      <c r="AY319" s="20" t="s">
        <v>155</v>
      </c>
      <c r="BE319" s="127">
        <f>IF(N319="základní",J319,0)</f>
        <v>0</v>
      </c>
      <c r="BF319" s="127">
        <f>IF(N319="snížená",J319,0)</f>
        <v>0</v>
      </c>
      <c r="BG319" s="127">
        <f>IF(N319="zákl. přenesená",J319,0)</f>
        <v>0</v>
      </c>
      <c r="BH319" s="127">
        <f>IF(N319="sníž. přenesená",J319,0)</f>
        <v>0</v>
      </c>
      <c r="BI319" s="127">
        <f>IF(N319="nulová",J319,0)</f>
        <v>0</v>
      </c>
      <c r="BJ319" s="20" t="s">
        <v>85</v>
      </c>
      <c r="BK319" s="127">
        <f>ROUND(I319*H319,2)</f>
        <v>0</v>
      </c>
      <c r="BL319" s="20" t="s">
        <v>236</v>
      </c>
      <c r="BM319" s="126" t="s">
        <v>545</v>
      </c>
    </row>
    <row r="320" spans="1:65" s="136" customFormat="1" x14ac:dyDescent="0.2">
      <c r="B320" s="137"/>
      <c r="D320" s="130" t="s">
        <v>163</v>
      </c>
      <c r="E320" s="138" t="s">
        <v>1</v>
      </c>
      <c r="F320" s="139" t="s">
        <v>85</v>
      </c>
      <c r="H320" s="140">
        <v>1</v>
      </c>
      <c r="I320" s="5"/>
      <c r="L320" s="137"/>
      <c r="M320" s="141"/>
      <c r="N320" s="142"/>
      <c r="O320" s="142"/>
      <c r="P320" s="142"/>
      <c r="Q320" s="142"/>
      <c r="R320" s="142"/>
      <c r="S320" s="142"/>
      <c r="T320" s="143"/>
      <c r="AT320" s="138" t="s">
        <v>163</v>
      </c>
      <c r="AU320" s="138" t="s">
        <v>87</v>
      </c>
      <c r="AV320" s="136" t="s">
        <v>87</v>
      </c>
      <c r="AW320" s="136" t="s">
        <v>32</v>
      </c>
      <c r="AX320" s="136" t="s">
        <v>85</v>
      </c>
      <c r="AY320" s="138" t="s">
        <v>155</v>
      </c>
    </row>
    <row r="321" spans="1:65" s="101" customFormat="1" ht="22.8" customHeight="1" x14ac:dyDescent="0.25">
      <c r="B321" s="102"/>
      <c r="D321" s="103" t="s">
        <v>76</v>
      </c>
      <c r="E321" s="112" t="s">
        <v>546</v>
      </c>
      <c r="F321" s="112" t="s">
        <v>547</v>
      </c>
      <c r="I321" s="3"/>
      <c r="J321" s="113">
        <f>BK321</f>
        <v>0</v>
      </c>
      <c r="L321" s="102"/>
      <c r="M321" s="106"/>
      <c r="N321" s="107"/>
      <c r="O321" s="107"/>
      <c r="P321" s="108">
        <f>SUM(P322:P383)</f>
        <v>0</v>
      </c>
      <c r="Q321" s="107"/>
      <c r="R321" s="108">
        <f>SUM(R322:R383)</f>
        <v>0.61852000000000018</v>
      </c>
      <c r="S321" s="107"/>
      <c r="T321" s="109">
        <f>SUM(T322:T383)</f>
        <v>0</v>
      </c>
      <c r="AR321" s="103" t="s">
        <v>87</v>
      </c>
      <c r="AT321" s="110" t="s">
        <v>76</v>
      </c>
      <c r="AU321" s="110" t="s">
        <v>85</v>
      </c>
      <c r="AY321" s="103" t="s">
        <v>155</v>
      </c>
      <c r="BK321" s="111">
        <f>SUM(BK322:BK383)</f>
        <v>0</v>
      </c>
    </row>
    <row r="322" spans="1:65" s="33" customFormat="1" ht="21.6" customHeight="1" x14ac:dyDescent="0.2">
      <c r="A322" s="30"/>
      <c r="B322" s="31"/>
      <c r="C322" s="114" t="s">
        <v>548</v>
      </c>
      <c r="D322" s="114" t="s">
        <v>157</v>
      </c>
      <c r="E322" s="115" t="s">
        <v>549</v>
      </c>
      <c r="F322" s="116" t="s">
        <v>550</v>
      </c>
      <c r="G322" s="117" t="s">
        <v>292</v>
      </c>
      <c r="H322" s="118">
        <v>103</v>
      </c>
      <c r="I322" s="4"/>
      <c r="J322" s="119">
        <f>ROUND(I322*H322,2)</f>
        <v>0</v>
      </c>
      <c r="K322" s="120"/>
      <c r="L322" s="31"/>
      <c r="M322" s="121" t="s">
        <v>1</v>
      </c>
      <c r="N322" s="122" t="s">
        <v>42</v>
      </c>
      <c r="O322" s="123"/>
      <c r="P322" s="124">
        <f>O322*H322</f>
        <v>0</v>
      </c>
      <c r="Q322" s="124">
        <v>1.3799999999999999E-3</v>
      </c>
      <c r="R322" s="124">
        <f>Q322*H322</f>
        <v>0.14213999999999999</v>
      </c>
      <c r="S322" s="124">
        <v>0</v>
      </c>
      <c r="T322" s="125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26" t="s">
        <v>236</v>
      </c>
      <c r="AT322" s="126" t="s">
        <v>157</v>
      </c>
      <c r="AU322" s="126" t="s">
        <v>87</v>
      </c>
      <c r="AY322" s="20" t="s">
        <v>155</v>
      </c>
      <c r="BE322" s="127">
        <f>IF(N322="základní",J322,0)</f>
        <v>0</v>
      </c>
      <c r="BF322" s="127">
        <f>IF(N322="snížená",J322,0)</f>
        <v>0</v>
      </c>
      <c r="BG322" s="127">
        <f>IF(N322="zákl. přenesená",J322,0)</f>
        <v>0</v>
      </c>
      <c r="BH322" s="127">
        <f>IF(N322="sníž. přenesená",J322,0)</f>
        <v>0</v>
      </c>
      <c r="BI322" s="127">
        <f>IF(N322="nulová",J322,0)</f>
        <v>0</v>
      </c>
      <c r="BJ322" s="20" t="s">
        <v>85</v>
      </c>
      <c r="BK322" s="127">
        <f>ROUND(I322*H322,2)</f>
        <v>0</v>
      </c>
      <c r="BL322" s="20" t="s">
        <v>236</v>
      </c>
      <c r="BM322" s="126" t="s">
        <v>551</v>
      </c>
    </row>
    <row r="323" spans="1:65" s="136" customFormat="1" x14ac:dyDescent="0.2">
      <c r="B323" s="137"/>
      <c r="D323" s="130" t="s">
        <v>163</v>
      </c>
      <c r="E323" s="138" t="s">
        <v>1</v>
      </c>
      <c r="F323" s="139" t="s">
        <v>552</v>
      </c>
      <c r="H323" s="140">
        <v>103</v>
      </c>
      <c r="I323" s="5"/>
      <c r="L323" s="137"/>
      <c r="M323" s="141"/>
      <c r="N323" s="142"/>
      <c r="O323" s="142"/>
      <c r="P323" s="142"/>
      <c r="Q323" s="142"/>
      <c r="R323" s="142"/>
      <c r="S323" s="142"/>
      <c r="T323" s="143"/>
      <c r="AT323" s="138" t="s">
        <v>163</v>
      </c>
      <c r="AU323" s="138" t="s">
        <v>87</v>
      </c>
      <c r="AV323" s="136" t="s">
        <v>87</v>
      </c>
      <c r="AW323" s="136" t="s">
        <v>32</v>
      </c>
      <c r="AX323" s="136" t="s">
        <v>85</v>
      </c>
      <c r="AY323" s="138" t="s">
        <v>155</v>
      </c>
    </row>
    <row r="324" spans="1:65" s="33" customFormat="1" ht="21.6" customHeight="1" x14ac:dyDescent="0.2">
      <c r="A324" s="30"/>
      <c r="B324" s="31"/>
      <c r="C324" s="114" t="s">
        <v>553</v>
      </c>
      <c r="D324" s="114" t="s">
        <v>157</v>
      </c>
      <c r="E324" s="115" t="s">
        <v>554</v>
      </c>
      <c r="F324" s="116" t="s">
        <v>555</v>
      </c>
      <c r="G324" s="117" t="s">
        <v>292</v>
      </c>
      <c r="H324" s="118">
        <v>84</v>
      </c>
      <c r="I324" s="4"/>
      <c r="J324" s="119">
        <f>ROUND(I324*H324,2)</f>
        <v>0</v>
      </c>
      <c r="K324" s="120"/>
      <c r="L324" s="31"/>
      <c r="M324" s="121" t="s">
        <v>1</v>
      </c>
      <c r="N324" s="122" t="s">
        <v>42</v>
      </c>
      <c r="O324" s="123"/>
      <c r="P324" s="124">
        <f>O324*H324</f>
        <v>0</v>
      </c>
      <c r="Q324" s="124">
        <v>1.92E-3</v>
      </c>
      <c r="R324" s="124">
        <f>Q324*H324</f>
        <v>0.16128000000000001</v>
      </c>
      <c r="S324" s="124">
        <v>0</v>
      </c>
      <c r="T324" s="125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26" t="s">
        <v>236</v>
      </c>
      <c r="AT324" s="126" t="s">
        <v>157</v>
      </c>
      <c r="AU324" s="126" t="s">
        <v>87</v>
      </c>
      <c r="AY324" s="20" t="s">
        <v>155</v>
      </c>
      <c r="BE324" s="127">
        <f>IF(N324="základní",J324,0)</f>
        <v>0</v>
      </c>
      <c r="BF324" s="127">
        <f>IF(N324="snížená",J324,0)</f>
        <v>0</v>
      </c>
      <c r="BG324" s="127">
        <f>IF(N324="zákl. přenesená",J324,0)</f>
        <v>0</v>
      </c>
      <c r="BH324" s="127">
        <f>IF(N324="sníž. přenesená",J324,0)</f>
        <v>0</v>
      </c>
      <c r="BI324" s="127">
        <f>IF(N324="nulová",J324,0)</f>
        <v>0</v>
      </c>
      <c r="BJ324" s="20" t="s">
        <v>85</v>
      </c>
      <c r="BK324" s="127">
        <f>ROUND(I324*H324,2)</f>
        <v>0</v>
      </c>
      <c r="BL324" s="20" t="s">
        <v>236</v>
      </c>
      <c r="BM324" s="126" t="s">
        <v>556</v>
      </c>
    </row>
    <row r="325" spans="1:65" s="136" customFormat="1" x14ac:dyDescent="0.2">
      <c r="B325" s="137"/>
      <c r="D325" s="130" t="s">
        <v>163</v>
      </c>
      <c r="E325" s="138" t="s">
        <v>1</v>
      </c>
      <c r="F325" s="139" t="s">
        <v>542</v>
      </c>
      <c r="H325" s="140">
        <v>84</v>
      </c>
      <c r="I325" s="5"/>
      <c r="L325" s="137"/>
      <c r="M325" s="141"/>
      <c r="N325" s="142"/>
      <c r="O325" s="142"/>
      <c r="P325" s="142"/>
      <c r="Q325" s="142"/>
      <c r="R325" s="142"/>
      <c r="S325" s="142"/>
      <c r="T325" s="143"/>
      <c r="AT325" s="138" t="s">
        <v>163</v>
      </c>
      <c r="AU325" s="138" t="s">
        <v>87</v>
      </c>
      <c r="AV325" s="136" t="s">
        <v>87</v>
      </c>
      <c r="AW325" s="136" t="s">
        <v>32</v>
      </c>
      <c r="AX325" s="136" t="s">
        <v>85</v>
      </c>
      <c r="AY325" s="138" t="s">
        <v>155</v>
      </c>
    </row>
    <row r="326" spans="1:65" s="33" customFormat="1" ht="21.6" customHeight="1" x14ac:dyDescent="0.2">
      <c r="A326" s="30"/>
      <c r="B326" s="31"/>
      <c r="C326" s="114" t="s">
        <v>557</v>
      </c>
      <c r="D326" s="114" t="s">
        <v>157</v>
      </c>
      <c r="E326" s="115" t="s">
        <v>558</v>
      </c>
      <c r="F326" s="116" t="s">
        <v>559</v>
      </c>
      <c r="G326" s="117" t="s">
        <v>292</v>
      </c>
      <c r="H326" s="118">
        <v>25</v>
      </c>
      <c r="I326" s="4"/>
      <c r="J326" s="119">
        <f>ROUND(I326*H326,2)</f>
        <v>0</v>
      </c>
      <c r="K326" s="120"/>
      <c r="L326" s="31"/>
      <c r="M326" s="121" t="s">
        <v>1</v>
      </c>
      <c r="N326" s="122" t="s">
        <v>42</v>
      </c>
      <c r="O326" s="123"/>
      <c r="P326" s="124">
        <f>O326*H326</f>
        <v>0</v>
      </c>
      <c r="Q326" s="124">
        <v>3.0200000000000001E-3</v>
      </c>
      <c r="R326" s="124">
        <f>Q326*H326</f>
        <v>7.5499999999999998E-2</v>
      </c>
      <c r="S326" s="124">
        <v>0</v>
      </c>
      <c r="T326" s="125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26" t="s">
        <v>236</v>
      </c>
      <c r="AT326" s="126" t="s">
        <v>157</v>
      </c>
      <c r="AU326" s="126" t="s">
        <v>87</v>
      </c>
      <c r="AY326" s="20" t="s">
        <v>155</v>
      </c>
      <c r="BE326" s="127">
        <f>IF(N326="základní",J326,0)</f>
        <v>0</v>
      </c>
      <c r="BF326" s="127">
        <f>IF(N326="snížená",J326,0)</f>
        <v>0</v>
      </c>
      <c r="BG326" s="127">
        <f>IF(N326="zákl. přenesená",J326,0)</f>
        <v>0</v>
      </c>
      <c r="BH326" s="127">
        <f>IF(N326="sníž. přenesená",J326,0)</f>
        <v>0</v>
      </c>
      <c r="BI326" s="127">
        <f>IF(N326="nulová",J326,0)</f>
        <v>0</v>
      </c>
      <c r="BJ326" s="20" t="s">
        <v>85</v>
      </c>
      <c r="BK326" s="127">
        <f>ROUND(I326*H326,2)</f>
        <v>0</v>
      </c>
      <c r="BL326" s="20" t="s">
        <v>236</v>
      </c>
      <c r="BM326" s="126" t="s">
        <v>560</v>
      </c>
    </row>
    <row r="327" spans="1:65" s="136" customFormat="1" x14ac:dyDescent="0.2">
      <c r="B327" s="137"/>
      <c r="D327" s="130" t="s">
        <v>163</v>
      </c>
      <c r="E327" s="138" t="s">
        <v>1</v>
      </c>
      <c r="F327" s="139" t="s">
        <v>273</v>
      </c>
      <c r="H327" s="140">
        <v>25</v>
      </c>
      <c r="I327" s="5"/>
      <c r="L327" s="137"/>
      <c r="M327" s="141"/>
      <c r="N327" s="142"/>
      <c r="O327" s="142"/>
      <c r="P327" s="142"/>
      <c r="Q327" s="142"/>
      <c r="R327" s="142"/>
      <c r="S327" s="142"/>
      <c r="T327" s="143"/>
      <c r="AT327" s="138" t="s">
        <v>163</v>
      </c>
      <c r="AU327" s="138" t="s">
        <v>87</v>
      </c>
      <c r="AV327" s="136" t="s">
        <v>87</v>
      </c>
      <c r="AW327" s="136" t="s">
        <v>32</v>
      </c>
      <c r="AX327" s="136" t="s">
        <v>85</v>
      </c>
      <c r="AY327" s="138" t="s">
        <v>155</v>
      </c>
    </row>
    <row r="328" spans="1:65" s="33" customFormat="1" ht="21.6" customHeight="1" x14ac:dyDescent="0.2">
      <c r="A328" s="30"/>
      <c r="B328" s="31"/>
      <c r="C328" s="114" t="s">
        <v>561</v>
      </c>
      <c r="D328" s="114" t="s">
        <v>157</v>
      </c>
      <c r="E328" s="115" t="s">
        <v>562</v>
      </c>
      <c r="F328" s="116" t="s">
        <v>563</v>
      </c>
      <c r="G328" s="117" t="s">
        <v>292</v>
      </c>
      <c r="H328" s="118">
        <v>11</v>
      </c>
      <c r="I328" s="4"/>
      <c r="J328" s="119">
        <f>ROUND(I328*H328,2)</f>
        <v>0</v>
      </c>
      <c r="K328" s="120"/>
      <c r="L328" s="31"/>
      <c r="M328" s="121" t="s">
        <v>1</v>
      </c>
      <c r="N328" s="122" t="s">
        <v>42</v>
      </c>
      <c r="O328" s="123"/>
      <c r="P328" s="124">
        <f>O328*H328</f>
        <v>0</v>
      </c>
      <c r="Q328" s="124">
        <v>4.8399999999999997E-3</v>
      </c>
      <c r="R328" s="124">
        <f>Q328*H328</f>
        <v>5.3239999999999996E-2</v>
      </c>
      <c r="S328" s="124">
        <v>0</v>
      </c>
      <c r="T328" s="125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26" t="s">
        <v>236</v>
      </c>
      <c r="AT328" s="126" t="s">
        <v>157</v>
      </c>
      <c r="AU328" s="126" t="s">
        <v>87</v>
      </c>
      <c r="AY328" s="20" t="s">
        <v>155</v>
      </c>
      <c r="BE328" s="127">
        <f>IF(N328="základní",J328,0)</f>
        <v>0</v>
      </c>
      <c r="BF328" s="127">
        <f>IF(N328="snížená",J328,0)</f>
        <v>0</v>
      </c>
      <c r="BG328" s="127">
        <f>IF(N328="zákl. přenesená",J328,0)</f>
        <v>0</v>
      </c>
      <c r="BH328" s="127">
        <f>IF(N328="sníž. přenesená",J328,0)</f>
        <v>0</v>
      </c>
      <c r="BI328" s="127">
        <f>IF(N328="nulová",J328,0)</f>
        <v>0</v>
      </c>
      <c r="BJ328" s="20" t="s">
        <v>85</v>
      </c>
      <c r="BK328" s="127">
        <f>ROUND(I328*H328,2)</f>
        <v>0</v>
      </c>
      <c r="BL328" s="20" t="s">
        <v>236</v>
      </c>
      <c r="BM328" s="126" t="s">
        <v>564</v>
      </c>
    </row>
    <row r="329" spans="1:65" s="136" customFormat="1" x14ac:dyDescent="0.2">
      <c r="B329" s="137"/>
      <c r="D329" s="130" t="s">
        <v>163</v>
      </c>
      <c r="E329" s="138" t="s">
        <v>1</v>
      </c>
      <c r="F329" s="139" t="s">
        <v>215</v>
      </c>
      <c r="H329" s="140">
        <v>11</v>
      </c>
      <c r="I329" s="5"/>
      <c r="L329" s="137"/>
      <c r="M329" s="141"/>
      <c r="N329" s="142"/>
      <c r="O329" s="142"/>
      <c r="P329" s="142"/>
      <c r="Q329" s="142"/>
      <c r="R329" s="142"/>
      <c r="S329" s="142"/>
      <c r="T329" s="143"/>
      <c r="AT329" s="138" t="s">
        <v>163</v>
      </c>
      <c r="AU329" s="138" t="s">
        <v>87</v>
      </c>
      <c r="AV329" s="136" t="s">
        <v>87</v>
      </c>
      <c r="AW329" s="136" t="s">
        <v>32</v>
      </c>
      <c r="AX329" s="136" t="s">
        <v>85</v>
      </c>
      <c r="AY329" s="138" t="s">
        <v>155</v>
      </c>
    </row>
    <row r="330" spans="1:65" s="33" customFormat="1" ht="14.4" customHeight="1" x14ac:dyDescent="0.2">
      <c r="A330" s="30"/>
      <c r="B330" s="31"/>
      <c r="C330" s="114" t="s">
        <v>565</v>
      </c>
      <c r="D330" s="114" t="s">
        <v>157</v>
      </c>
      <c r="E330" s="115" t="s">
        <v>566</v>
      </c>
      <c r="F330" s="116" t="s">
        <v>567</v>
      </c>
      <c r="G330" s="117" t="s">
        <v>292</v>
      </c>
      <c r="H330" s="118">
        <v>8</v>
      </c>
      <c r="I330" s="4"/>
      <c r="J330" s="119">
        <f>ROUND(I330*H330,2)</f>
        <v>0</v>
      </c>
      <c r="K330" s="120"/>
      <c r="L330" s="31"/>
      <c r="M330" s="121" t="s">
        <v>1</v>
      </c>
      <c r="N330" s="122" t="s">
        <v>42</v>
      </c>
      <c r="O330" s="123"/>
      <c r="P330" s="124">
        <f>O330*H330</f>
        <v>0</v>
      </c>
      <c r="Q330" s="124">
        <v>5.9000000000000003E-4</v>
      </c>
      <c r="R330" s="124">
        <f>Q330*H330</f>
        <v>4.7200000000000002E-3</v>
      </c>
      <c r="S330" s="124">
        <v>0</v>
      </c>
      <c r="T330" s="125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26" t="s">
        <v>236</v>
      </c>
      <c r="AT330" s="126" t="s">
        <v>157</v>
      </c>
      <c r="AU330" s="126" t="s">
        <v>87</v>
      </c>
      <c r="AY330" s="20" t="s">
        <v>155</v>
      </c>
      <c r="BE330" s="127">
        <f>IF(N330="základní",J330,0)</f>
        <v>0</v>
      </c>
      <c r="BF330" s="127">
        <f>IF(N330="snížená",J330,0)</f>
        <v>0</v>
      </c>
      <c r="BG330" s="127">
        <f>IF(N330="zákl. přenesená",J330,0)</f>
        <v>0</v>
      </c>
      <c r="BH330" s="127">
        <f>IF(N330="sníž. přenesená",J330,0)</f>
        <v>0</v>
      </c>
      <c r="BI330" s="127">
        <f>IF(N330="nulová",J330,0)</f>
        <v>0</v>
      </c>
      <c r="BJ330" s="20" t="s">
        <v>85</v>
      </c>
      <c r="BK330" s="127">
        <f>ROUND(I330*H330,2)</f>
        <v>0</v>
      </c>
      <c r="BL330" s="20" t="s">
        <v>236</v>
      </c>
      <c r="BM330" s="126" t="s">
        <v>568</v>
      </c>
    </row>
    <row r="331" spans="1:65" s="136" customFormat="1" x14ac:dyDescent="0.2">
      <c r="B331" s="137"/>
      <c r="D331" s="130" t="s">
        <v>163</v>
      </c>
      <c r="E331" s="138" t="s">
        <v>1</v>
      </c>
      <c r="F331" s="139" t="s">
        <v>194</v>
      </c>
      <c r="H331" s="140">
        <v>8</v>
      </c>
      <c r="I331" s="5"/>
      <c r="L331" s="137"/>
      <c r="M331" s="141"/>
      <c r="N331" s="142"/>
      <c r="O331" s="142"/>
      <c r="P331" s="142"/>
      <c r="Q331" s="142"/>
      <c r="R331" s="142"/>
      <c r="S331" s="142"/>
      <c r="T331" s="143"/>
      <c r="AT331" s="138" t="s">
        <v>163</v>
      </c>
      <c r="AU331" s="138" t="s">
        <v>87</v>
      </c>
      <c r="AV331" s="136" t="s">
        <v>87</v>
      </c>
      <c r="AW331" s="136" t="s">
        <v>32</v>
      </c>
      <c r="AX331" s="136" t="s">
        <v>85</v>
      </c>
      <c r="AY331" s="138" t="s">
        <v>155</v>
      </c>
    </row>
    <row r="332" spans="1:65" s="33" customFormat="1" ht="14.4" customHeight="1" x14ac:dyDescent="0.2">
      <c r="A332" s="30"/>
      <c r="B332" s="31"/>
      <c r="C332" s="114" t="s">
        <v>569</v>
      </c>
      <c r="D332" s="114" t="s">
        <v>157</v>
      </c>
      <c r="E332" s="115" t="s">
        <v>570</v>
      </c>
      <c r="F332" s="116" t="s">
        <v>571</v>
      </c>
      <c r="G332" s="117" t="s">
        <v>292</v>
      </c>
      <c r="H332" s="118">
        <v>55</v>
      </c>
      <c r="I332" s="4"/>
      <c r="J332" s="119">
        <f>ROUND(I332*H332,2)</f>
        <v>0</v>
      </c>
      <c r="K332" s="120"/>
      <c r="L332" s="31"/>
      <c r="M332" s="121" t="s">
        <v>1</v>
      </c>
      <c r="N332" s="122" t="s">
        <v>42</v>
      </c>
      <c r="O332" s="123"/>
      <c r="P332" s="124">
        <f>O332*H332</f>
        <v>0</v>
      </c>
      <c r="Q332" s="124">
        <v>1.2099999999999999E-3</v>
      </c>
      <c r="R332" s="124">
        <f>Q332*H332</f>
        <v>6.6549999999999998E-2</v>
      </c>
      <c r="S332" s="124">
        <v>0</v>
      </c>
      <c r="T332" s="125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26" t="s">
        <v>236</v>
      </c>
      <c r="AT332" s="126" t="s">
        <v>157</v>
      </c>
      <c r="AU332" s="126" t="s">
        <v>87</v>
      </c>
      <c r="AY332" s="20" t="s">
        <v>155</v>
      </c>
      <c r="BE332" s="127">
        <f>IF(N332="základní",J332,0)</f>
        <v>0</v>
      </c>
      <c r="BF332" s="127">
        <f>IF(N332="snížená",J332,0)</f>
        <v>0</v>
      </c>
      <c r="BG332" s="127">
        <f>IF(N332="zákl. přenesená",J332,0)</f>
        <v>0</v>
      </c>
      <c r="BH332" s="127">
        <f>IF(N332="sníž. přenesená",J332,0)</f>
        <v>0</v>
      </c>
      <c r="BI332" s="127">
        <f>IF(N332="nulová",J332,0)</f>
        <v>0</v>
      </c>
      <c r="BJ332" s="20" t="s">
        <v>85</v>
      </c>
      <c r="BK332" s="127">
        <f>ROUND(I332*H332,2)</f>
        <v>0</v>
      </c>
      <c r="BL332" s="20" t="s">
        <v>236</v>
      </c>
      <c r="BM332" s="126" t="s">
        <v>572</v>
      </c>
    </row>
    <row r="333" spans="1:65" s="136" customFormat="1" x14ac:dyDescent="0.2">
      <c r="B333" s="137"/>
      <c r="D333" s="130" t="s">
        <v>163</v>
      </c>
      <c r="E333" s="138" t="s">
        <v>1</v>
      </c>
      <c r="F333" s="139" t="s">
        <v>403</v>
      </c>
      <c r="H333" s="140">
        <v>55</v>
      </c>
      <c r="I333" s="5"/>
      <c r="L333" s="137"/>
      <c r="M333" s="141"/>
      <c r="N333" s="142"/>
      <c r="O333" s="142"/>
      <c r="P333" s="142"/>
      <c r="Q333" s="142"/>
      <c r="R333" s="142"/>
      <c r="S333" s="142"/>
      <c r="T333" s="143"/>
      <c r="AT333" s="138" t="s">
        <v>163</v>
      </c>
      <c r="AU333" s="138" t="s">
        <v>87</v>
      </c>
      <c r="AV333" s="136" t="s">
        <v>87</v>
      </c>
      <c r="AW333" s="136" t="s">
        <v>32</v>
      </c>
      <c r="AX333" s="136" t="s">
        <v>85</v>
      </c>
      <c r="AY333" s="138" t="s">
        <v>155</v>
      </c>
    </row>
    <row r="334" spans="1:65" s="33" customFormat="1" ht="14.4" customHeight="1" x14ac:dyDescent="0.2">
      <c r="A334" s="30"/>
      <c r="B334" s="31"/>
      <c r="C334" s="114" t="s">
        <v>481</v>
      </c>
      <c r="D334" s="114" t="s">
        <v>157</v>
      </c>
      <c r="E334" s="115" t="s">
        <v>573</v>
      </c>
      <c r="F334" s="116" t="s">
        <v>574</v>
      </c>
      <c r="G334" s="117" t="s">
        <v>292</v>
      </c>
      <c r="H334" s="118">
        <v>20</v>
      </c>
      <c r="I334" s="4"/>
      <c r="J334" s="119">
        <f>ROUND(I334*H334,2)</f>
        <v>0</v>
      </c>
      <c r="K334" s="120"/>
      <c r="L334" s="31"/>
      <c r="M334" s="121" t="s">
        <v>1</v>
      </c>
      <c r="N334" s="122" t="s">
        <v>42</v>
      </c>
      <c r="O334" s="123"/>
      <c r="P334" s="124">
        <f>O334*H334</f>
        <v>0</v>
      </c>
      <c r="Q334" s="124">
        <v>2.9E-4</v>
      </c>
      <c r="R334" s="124">
        <f>Q334*H334</f>
        <v>5.7999999999999996E-3</v>
      </c>
      <c r="S334" s="124">
        <v>0</v>
      </c>
      <c r="T334" s="125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26" t="s">
        <v>236</v>
      </c>
      <c r="AT334" s="126" t="s">
        <v>157</v>
      </c>
      <c r="AU334" s="126" t="s">
        <v>87</v>
      </c>
      <c r="AY334" s="20" t="s">
        <v>155</v>
      </c>
      <c r="BE334" s="127">
        <f>IF(N334="základní",J334,0)</f>
        <v>0</v>
      </c>
      <c r="BF334" s="127">
        <f>IF(N334="snížená",J334,0)</f>
        <v>0</v>
      </c>
      <c r="BG334" s="127">
        <f>IF(N334="zákl. přenesená",J334,0)</f>
        <v>0</v>
      </c>
      <c r="BH334" s="127">
        <f>IF(N334="sníž. přenesená",J334,0)</f>
        <v>0</v>
      </c>
      <c r="BI334" s="127">
        <f>IF(N334="nulová",J334,0)</f>
        <v>0</v>
      </c>
      <c r="BJ334" s="20" t="s">
        <v>85</v>
      </c>
      <c r="BK334" s="127">
        <f>ROUND(I334*H334,2)</f>
        <v>0</v>
      </c>
      <c r="BL334" s="20" t="s">
        <v>236</v>
      </c>
      <c r="BM334" s="126" t="s">
        <v>575</v>
      </c>
    </row>
    <row r="335" spans="1:65" s="136" customFormat="1" x14ac:dyDescent="0.2">
      <c r="B335" s="137"/>
      <c r="D335" s="130" t="s">
        <v>163</v>
      </c>
      <c r="E335" s="138" t="s">
        <v>1</v>
      </c>
      <c r="F335" s="139" t="s">
        <v>254</v>
      </c>
      <c r="H335" s="140">
        <v>20</v>
      </c>
      <c r="I335" s="5"/>
      <c r="L335" s="137"/>
      <c r="M335" s="141"/>
      <c r="N335" s="142"/>
      <c r="O335" s="142"/>
      <c r="P335" s="142"/>
      <c r="Q335" s="142"/>
      <c r="R335" s="142"/>
      <c r="S335" s="142"/>
      <c r="T335" s="143"/>
      <c r="AT335" s="138" t="s">
        <v>163</v>
      </c>
      <c r="AU335" s="138" t="s">
        <v>87</v>
      </c>
      <c r="AV335" s="136" t="s">
        <v>87</v>
      </c>
      <c r="AW335" s="136" t="s">
        <v>32</v>
      </c>
      <c r="AX335" s="136" t="s">
        <v>85</v>
      </c>
      <c r="AY335" s="138" t="s">
        <v>155</v>
      </c>
    </row>
    <row r="336" spans="1:65" s="33" customFormat="1" ht="14.4" customHeight="1" x14ac:dyDescent="0.2">
      <c r="A336" s="30"/>
      <c r="B336" s="31"/>
      <c r="C336" s="114" t="s">
        <v>576</v>
      </c>
      <c r="D336" s="114" t="s">
        <v>157</v>
      </c>
      <c r="E336" s="115" t="s">
        <v>577</v>
      </c>
      <c r="F336" s="116" t="s">
        <v>578</v>
      </c>
      <c r="G336" s="117" t="s">
        <v>292</v>
      </c>
      <c r="H336" s="118">
        <v>70</v>
      </c>
      <c r="I336" s="4"/>
      <c r="J336" s="119">
        <f>ROUND(I336*H336,2)</f>
        <v>0</v>
      </c>
      <c r="K336" s="120"/>
      <c r="L336" s="31"/>
      <c r="M336" s="121" t="s">
        <v>1</v>
      </c>
      <c r="N336" s="122" t="s">
        <v>42</v>
      </c>
      <c r="O336" s="123"/>
      <c r="P336" s="124">
        <f>O336*H336</f>
        <v>0</v>
      </c>
      <c r="Q336" s="124">
        <v>3.5E-4</v>
      </c>
      <c r="R336" s="124">
        <f>Q336*H336</f>
        <v>2.4500000000000001E-2</v>
      </c>
      <c r="S336" s="124">
        <v>0</v>
      </c>
      <c r="T336" s="125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26" t="s">
        <v>236</v>
      </c>
      <c r="AT336" s="126" t="s">
        <v>157</v>
      </c>
      <c r="AU336" s="126" t="s">
        <v>87</v>
      </c>
      <c r="AY336" s="20" t="s">
        <v>155</v>
      </c>
      <c r="BE336" s="127">
        <f>IF(N336="základní",J336,0)</f>
        <v>0</v>
      </c>
      <c r="BF336" s="127">
        <f>IF(N336="snížená",J336,0)</f>
        <v>0</v>
      </c>
      <c r="BG336" s="127">
        <f>IF(N336="zákl. přenesená",J336,0)</f>
        <v>0</v>
      </c>
      <c r="BH336" s="127">
        <f>IF(N336="sníž. přenesená",J336,0)</f>
        <v>0</v>
      </c>
      <c r="BI336" s="127">
        <f>IF(N336="nulová",J336,0)</f>
        <v>0</v>
      </c>
      <c r="BJ336" s="20" t="s">
        <v>85</v>
      </c>
      <c r="BK336" s="127">
        <f>ROUND(I336*H336,2)</f>
        <v>0</v>
      </c>
      <c r="BL336" s="20" t="s">
        <v>236</v>
      </c>
      <c r="BM336" s="126" t="s">
        <v>579</v>
      </c>
    </row>
    <row r="337" spans="1:65" s="136" customFormat="1" x14ac:dyDescent="0.2">
      <c r="B337" s="137"/>
      <c r="D337" s="130" t="s">
        <v>163</v>
      </c>
      <c r="E337" s="138" t="s">
        <v>1</v>
      </c>
      <c r="F337" s="139" t="s">
        <v>477</v>
      </c>
      <c r="H337" s="140">
        <v>70</v>
      </c>
      <c r="I337" s="5"/>
      <c r="L337" s="137"/>
      <c r="M337" s="141"/>
      <c r="N337" s="142"/>
      <c r="O337" s="142"/>
      <c r="P337" s="142"/>
      <c r="Q337" s="142"/>
      <c r="R337" s="142"/>
      <c r="S337" s="142"/>
      <c r="T337" s="143"/>
      <c r="AT337" s="138" t="s">
        <v>163</v>
      </c>
      <c r="AU337" s="138" t="s">
        <v>87</v>
      </c>
      <c r="AV337" s="136" t="s">
        <v>87</v>
      </c>
      <c r="AW337" s="136" t="s">
        <v>32</v>
      </c>
      <c r="AX337" s="136" t="s">
        <v>85</v>
      </c>
      <c r="AY337" s="138" t="s">
        <v>155</v>
      </c>
    </row>
    <row r="338" spans="1:65" s="33" customFormat="1" ht="21.6" customHeight="1" x14ac:dyDescent="0.2">
      <c r="A338" s="30"/>
      <c r="B338" s="31"/>
      <c r="C338" s="114" t="s">
        <v>580</v>
      </c>
      <c r="D338" s="114" t="s">
        <v>157</v>
      </c>
      <c r="E338" s="115" t="s">
        <v>581</v>
      </c>
      <c r="F338" s="116" t="s">
        <v>582</v>
      </c>
      <c r="G338" s="117" t="s">
        <v>218</v>
      </c>
      <c r="H338" s="118">
        <v>21</v>
      </c>
      <c r="I338" s="4"/>
      <c r="J338" s="119">
        <f>ROUND(I338*H338,2)</f>
        <v>0</v>
      </c>
      <c r="K338" s="120"/>
      <c r="L338" s="31"/>
      <c r="M338" s="121" t="s">
        <v>1</v>
      </c>
      <c r="N338" s="122" t="s">
        <v>42</v>
      </c>
      <c r="O338" s="123"/>
      <c r="P338" s="124">
        <f>O338*H338</f>
        <v>0</v>
      </c>
      <c r="Q338" s="124">
        <v>0</v>
      </c>
      <c r="R338" s="124">
        <f>Q338*H338</f>
        <v>0</v>
      </c>
      <c r="S338" s="124">
        <v>0</v>
      </c>
      <c r="T338" s="125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26" t="s">
        <v>236</v>
      </c>
      <c r="AT338" s="126" t="s">
        <v>157</v>
      </c>
      <c r="AU338" s="126" t="s">
        <v>87</v>
      </c>
      <c r="AY338" s="20" t="s">
        <v>155</v>
      </c>
      <c r="BE338" s="127">
        <f>IF(N338="základní",J338,0)</f>
        <v>0</v>
      </c>
      <c r="BF338" s="127">
        <f>IF(N338="snížená",J338,0)</f>
        <v>0</v>
      </c>
      <c r="BG338" s="127">
        <f>IF(N338="zákl. přenesená",J338,0)</f>
        <v>0</v>
      </c>
      <c r="BH338" s="127">
        <f>IF(N338="sníž. přenesená",J338,0)</f>
        <v>0</v>
      </c>
      <c r="BI338" s="127">
        <f>IF(N338="nulová",J338,0)</f>
        <v>0</v>
      </c>
      <c r="BJ338" s="20" t="s">
        <v>85</v>
      </c>
      <c r="BK338" s="127">
        <f>ROUND(I338*H338,2)</f>
        <v>0</v>
      </c>
      <c r="BL338" s="20" t="s">
        <v>236</v>
      </c>
      <c r="BM338" s="126" t="s">
        <v>583</v>
      </c>
    </row>
    <row r="339" spans="1:65" s="136" customFormat="1" x14ac:dyDescent="0.2">
      <c r="B339" s="137"/>
      <c r="D339" s="130" t="s">
        <v>163</v>
      </c>
      <c r="E339" s="138" t="s">
        <v>1</v>
      </c>
      <c r="F339" s="139" t="s">
        <v>584</v>
      </c>
      <c r="H339" s="140">
        <v>21</v>
      </c>
      <c r="I339" s="5"/>
      <c r="L339" s="137"/>
      <c r="M339" s="141"/>
      <c r="N339" s="142"/>
      <c r="O339" s="142"/>
      <c r="P339" s="142"/>
      <c r="Q339" s="142"/>
      <c r="R339" s="142"/>
      <c r="S339" s="142"/>
      <c r="T339" s="143"/>
      <c r="AT339" s="138" t="s">
        <v>163</v>
      </c>
      <c r="AU339" s="138" t="s">
        <v>87</v>
      </c>
      <c r="AV339" s="136" t="s">
        <v>87</v>
      </c>
      <c r="AW339" s="136" t="s">
        <v>32</v>
      </c>
      <c r="AX339" s="136" t="s">
        <v>85</v>
      </c>
      <c r="AY339" s="138" t="s">
        <v>155</v>
      </c>
    </row>
    <row r="340" spans="1:65" s="33" customFormat="1" ht="21.6" customHeight="1" x14ac:dyDescent="0.2">
      <c r="A340" s="30"/>
      <c r="B340" s="31"/>
      <c r="C340" s="114" t="s">
        <v>585</v>
      </c>
      <c r="D340" s="114" t="s">
        <v>157</v>
      </c>
      <c r="E340" s="115" t="s">
        <v>586</v>
      </c>
      <c r="F340" s="116" t="s">
        <v>587</v>
      </c>
      <c r="G340" s="117" t="s">
        <v>218</v>
      </c>
      <c r="H340" s="118">
        <v>7</v>
      </c>
      <c r="I340" s="4"/>
      <c r="J340" s="119">
        <f>ROUND(I340*H340,2)</f>
        <v>0</v>
      </c>
      <c r="K340" s="120"/>
      <c r="L340" s="31"/>
      <c r="M340" s="121" t="s">
        <v>1</v>
      </c>
      <c r="N340" s="122" t="s">
        <v>42</v>
      </c>
      <c r="O340" s="123"/>
      <c r="P340" s="124">
        <f>O340*H340</f>
        <v>0</v>
      </c>
      <c r="Q340" s="124">
        <v>0</v>
      </c>
      <c r="R340" s="124">
        <f>Q340*H340</f>
        <v>0</v>
      </c>
      <c r="S340" s="124">
        <v>0</v>
      </c>
      <c r="T340" s="125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26" t="s">
        <v>236</v>
      </c>
      <c r="AT340" s="126" t="s">
        <v>157</v>
      </c>
      <c r="AU340" s="126" t="s">
        <v>87</v>
      </c>
      <c r="AY340" s="20" t="s">
        <v>155</v>
      </c>
      <c r="BE340" s="127">
        <f>IF(N340="základní",J340,0)</f>
        <v>0</v>
      </c>
      <c r="BF340" s="127">
        <f>IF(N340="snížená",J340,0)</f>
        <v>0</v>
      </c>
      <c r="BG340" s="127">
        <f>IF(N340="zákl. přenesená",J340,0)</f>
        <v>0</v>
      </c>
      <c r="BH340" s="127">
        <f>IF(N340="sníž. přenesená",J340,0)</f>
        <v>0</v>
      </c>
      <c r="BI340" s="127">
        <f>IF(N340="nulová",J340,0)</f>
        <v>0</v>
      </c>
      <c r="BJ340" s="20" t="s">
        <v>85</v>
      </c>
      <c r="BK340" s="127">
        <f>ROUND(I340*H340,2)</f>
        <v>0</v>
      </c>
      <c r="BL340" s="20" t="s">
        <v>236</v>
      </c>
      <c r="BM340" s="126" t="s">
        <v>588</v>
      </c>
    </row>
    <row r="341" spans="1:65" s="136" customFormat="1" x14ac:dyDescent="0.2">
      <c r="B341" s="137"/>
      <c r="D341" s="130" t="s">
        <v>163</v>
      </c>
      <c r="E341" s="138" t="s">
        <v>1</v>
      </c>
      <c r="F341" s="139" t="s">
        <v>589</v>
      </c>
      <c r="H341" s="140">
        <v>7</v>
      </c>
      <c r="I341" s="5"/>
      <c r="L341" s="137"/>
      <c r="M341" s="141"/>
      <c r="N341" s="142"/>
      <c r="O341" s="142"/>
      <c r="P341" s="142"/>
      <c r="Q341" s="142"/>
      <c r="R341" s="142"/>
      <c r="S341" s="142"/>
      <c r="T341" s="143"/>
      <c r="AT341" s="138" t="s">
        <v>163</v>
      </c>
      <c r="AU341" s="138" t="s">
        <v>87</v>
      </c>
      <c r="AV341" s="136" t="s">
        <v>87</v>
      </c>
      <c r="AW341" s="136" t="s">
        <v>32</v>
      </c>
      <c r="AX341" s="136" t="s">
        <v>85</v>
      </c>
      <c r="AY341" s="138" t="s">
        <v>155</v>
      </c>
    </row>
    <row r="342" spans="1:65" s="33" customFormat="1" ht="21.6" customHeight="1" x14ac:dyDescent="0.2">
      <c r="A342" s="30"/>
      <c r="B342" s="31"/>
      <c r="C342" s="114" t="s">
        <v>590</v>
      </c>
      <c r="D342" s="114" t="s">
        <v>157</v>
      </c>
      <c r="E342" s="115" t="s">
        <v>591</v>
      </c>
      <c r="F342" s="116" t="s">
        <v>592</v>
      </c>
      <c r="G342" s="117" t="s">
        <v>218</v>
      </c>
      <c r="H342" s="118">
        <v>24</v>
      </c>
      <c r="I342" s="4"/>
      <c r="J342" s="119">
        <f>ROUND(I342*H342,2)</f>
        <v>0</v>
      </c>
      <c r="K342" s="120"/>
      <c r="L342" s="31"/>
      <c r="M342" s="121" t="s">
        <v>1</v>
      </c>
      <c r="N342" s="122" t="s">
        <v>42</v>
      </c>
      <c r="O342" s="123"/>
      <c r="P342" s="124">
        <f>O342*H342</f>
        <v>0</v>
      </c>
      <c r="Q342" s="124">
        <v>0</v>
      </c>
      <c r="R342" s="124">
        <f>Q342*H342</f>
        <v>0</v>
      </c>
      <c r="S342" s="124">
        <v>0</v>
      </c>
      <c r="T342" s="125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26" t="s">
        <v>236</v>
      </c>
      <c r="AT342" s="126" t="s">
        <v>157</v>
      </c>
      <c r="AU342" s="126" t="s">
        <v>87</v>
      </c>
      <c r="AY342" s="20" t="s">
        <v>155</v>
      </c>
      <c r="BE342" s="127">
        <f>IF(N342="základní",J342,0)</f>
        <v>0</v>
      </c>
      <c r="BF342" s="127">
        <f>IF(N342="snížená",J342,0)</f>
        <v>0</v>
      </c>
      <c r="BG342" s="127">
        <f>IF(N342="zákl. přenesená",J342,0)</f>
        <v>0</v>
      </c>
      <c r="BH342" s="127">
        <f>IF(N342="sníž. přenesená",J342,0)</f>
        <v>0</v>
      </c>
      <c r="BI342" s="127">
        <f>IF(N342="nulová",J342,0)</f>
        <v>0</v>
      </c>
      <c r="BJ342" s="20" t="s">
        <v>85</v>
      </c>
      <c r="BK342" s="127">
        <f>ROUND(I342*H342,2)</f>
        <v>0</v>
      </c>
      <c r="BL342" s="20" t="s">
        <v>236</v>
      </c>
      <c r="BM342" s="126" t="s">
        <v>593</v>
      </c>
    </row>
    <row r="343" spans="1:65" s="136" customFormat="1" x14ac:dyDescent="0.2">
      <c r="B343" s="137"/>
      <c r="D343" s="130" t="s">
        <v>163</v>
      </c>
      <c r="E343" s="138" t="s">
        <v>1</v>
      </c>
      <c r="F343" s="139" t="s">
        <v>594</v>
      </c>
      <c r="H343" s="140">
        <v>24</v>
      </c>
      <c r="I343" s="5"/>
      <c r="L343" s="137"/>
      <c r="M343" s="141"/>
      <c r="N343" s="142"/>
      <c r="O343" s="142"/>
      <c r="P343" s="142"/>
      <c r="Q343" s="142"/>
      <c r="R343" s="142"/>
      <c r="S343" s="142"/>
      <c r="T343" s="143"/>
      <c r="AT343" s="138" t="s">
        <v>163</v>
      </c>
      <c r="AU343" s="138" t="s">
        <v>87</v>
      </c>
      <c r="AV343" s="136" t="s">
        <v>87</v>
      </c>
      <c r="AW343" s="136" t="s">
        <v>32</v>
      </c>
      <c r="AX343" s="136" t="s">
        <v>85</v>
      </c>
      <c r="AY343" s="138" t="s">
        <v>155</v>
      </c>
    </row>
    <row r="344" spans="1:65" s="33" customFormat="1" ht="14.4" customHeight="1" x14ac:dyDescent="0.2">
      <c r="A344" s="30"/>
      <c r="B344" s="31"/>
      <c r="C344" s="114" t="s">
        <v>595</v>
      </c>
      <c r="D344" s="114" t="s">
        <v>157</v>
      </c>
      <c r="E344" s="115" t="s">
        <v>596</v>
      </c>
      <c r="F344" s="116" t="s">
        <v>597</v>
      </c>
      <c r="G344" s="117" t="s">
        <v>218</v>
      </c>
      <c r="H344" s="118">
        <v>20</v>
      </c>
      <c r="I344" s="4"/>
      <c r="J344" s="119">
        <f>ROUND(I344*H344,2)</f>
        <v>0</v>
      </c>
      <c r="K344" s="120"/>
      <c r="L344" s="31"/>
      <c r="M344" s="121" t="s">
        <v>1</v>
      </c>
      <c r="N344" s="122" t="s">
        <v>42</v>
      </c>
      <c r="O344" s="123"/>
      <c r="P344" s="124">
        <f>O344*H344</f>
        <v>0</v>
      </c>
      <c r="Q344" s="124">
        <v>2.7999999999999998E-4</v>
      </c>
      <c r="R344" s="124">
        <f>Q344*H344</f>
        <v>5.5999999999999991E-3</v>
      </c>
      <c r="S344" s="124">
        <v>0</v>
      </c>
      <c r="T344" s="125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26" t="s">
        <v>236</v>
      </c>
      <c r="AT344" s="126" t="s">
        <v>157</v>
      </c>
      <c r="AU344" s="126" t="s">
        <v>87</v>
      </c>
      <c r="AY344" s="20" t="s">
        <v>155</v>
      </c>
      <c r="BE344" s="127">
        <f>IF(N344="základní",J344,0)</f>
        <v>0</v>
      </c>
      <c r="BF344" s="127">
        <f>IF(N344="snížená",J344,0)</f>
        <v>0</v>
      </c>
      <c r="BG344" s="127">
        <f>IF(N344="zákl. přenesená",J344,0)</f>
        <v>0</v>
      </c>
      <c r="BH344" s="127">
        <f>IF(N344="sníž. přenesená",J344,0)</f>
        <v>0</v>
      </c>
      <c r="BI344" s="127">
        <f>IF(N344="nulová",J344,0)</f>
        <v>0</v>
      </c>
      <c r="BJ344" s="20" t="s">
        <v>85</v>
      </c>
      <c r="BK344" s="127">
        <f>ROUND(I344*H344,2)</f>
        <v>0</v>
      </c>
      <c r="BL344" s="20" t="s">
        <v>236</v>
      </c>
      <c r="BM344" s="126" t="s">
        <v>598</v>
      </c>
    </row>
    <row r="345" spans="1:65" s="136" customFormat="1" x14ac:dyDescent="0.2">
      <c r="B345" s="137"/>
      <c r="D345" s="130" t="s">
        <v>163</v>
      </c>
      <c r="E345" s="138" t="s">
        <v>1</v>
      </c>
      <c r="F345" s="139" t="s">
        <v>254</v>
      </c>
      <c r="H345" s="140">
        <v>20</v>
      </c>
      <c r="I345" s="5"/>
      <c r="L345" s="137"/>
      <c r="M345" s="141"/>
      <c r="N345" s="142"/>
      <c r="O345" s="142"/>
      <c r="P345" s="142"/>
      <c r="Q345" s="142"/>
      <c r="R345" s="142"/>
      <c r="S345" s="142"/>
      <c r="T345" s="143"/>
      <c r="AT345" s="138" t="s">
        <v>163</v>
      </c>
      <c r="AU345" s="138" t="s">
        <v>87</v>
      </c>
      <c r="AV345" s="136" t="s">
        <v>87</v>
      </c>
      <c r="AW345" s="136" t="s">
        <v>32</v>
      </c>
      <c r="AX345" s="136" t="s">
        <v>85</v>
      </c>
      <c r="AY345" s="138" t="s">
        <v>155</v>
      </c>
    </row>
    <row r="346" spans="1:65" s="33" customFormat="1" ht="32.4" customHeight="1" x14ac:dyDescent="0.2">
      <c r="A346" s="30"/>
      <c r="B346" s="31"/>
      <c r="C346" s="152" t="s">
        <v>599</v>
      </c>
      <c r="D346" s="152" t="s">
        <v>190</v>
      </c>
      <c r="E346" s="153" t="s">
        <v>600</v>
      </c>
      <c r="F346" s="154" t="s">
        <v>601</v>
      </c>
      <c r="G346" s="155" t="s">
        <v>218</v>
      </c>
      <c r="H346" s="156">
        <v>20</v>
      </c>
      <c r="I346" s="8"/>
      <c r="J346" s="157">
        <f>ROUND(I346*H346,2)</f>
        <v>0</v>
      </c>
      <c r="K346" s="158"/>
      <c r="L346" s="159"/>
      <c r="M346" s="160" t="s">
        <v>1</v>
      </c>
      <c r="N346" s="161" t="s">
        <v>42</v>
      </c>
      <c r="O346" s="123"/>
      <c r="P346" s="124">
        <f>O346*H346</f>
        <v>0</v>
      </c>
      <c r="Q346" s="124">
        <v>8.9999999999999998E-4</v>
      </c>
      <c r="R346" s="124">
        <f>Q346*H346</f>
        <v>1.7999999999999999E-2</v>
      </c>
      <c r="S346" s="124">
        <v>0</v>
      </c>
      <c r="T346" s="125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26" t="s">
        <v>304</v>
      </c>
      <c r="AT346" s="126" t="s">
        <v>190</v>
      </c>
      <c r="AU346" s="126" t="s">
        <v>87</v>
      </c>
      <c r="AY346" s="20" t="s">
        <v>155</v>
      </c>
      <c r="BE346" s="127">
        <f>IF(N346="základní",J346,0)</f>
        <v>0</v>
      </c>
      <c r="BF346" s="127">
        <f>IF(N346="snížená",J346,0)</f>
        <v>0</v>
      </c>
      <c r="BG346" s="127">
        <f>IF(N346="zákl. přenesená",J346,0)</f>
        <v>0</v>
      </c>
      <c r="BH346" s="127">
        <f>IF(N346="sníž. přenesená",J346,0)</f>
        <v>0</v>
      </c>
      <c r="BI346" s="127">
        <f>IF(N346="nulová",J346,0)</f>
        <v>0</v>
      </c>
      <c r="BJ346" s="20" t="s">
        <v>85</v>
      </c>
      <c r="BK346" s="127">
        <f>ROUND(I346*H346,2)</f>
        <v>0</v>
      </c>
      <c r="BL346" s="20" t="s">
        <v>236</v>
      </c>
      <c r="BM346" s="126" t="s">
        <v>602</v>
      </c>
    </row>
    <row r="347" spans="1:65" s="128" customFormat="1" x14ac:dyDescent="0.2">
      <c r="B347" s="129"/>
      <c r="D347" s="130" t="s">
        <v>163</v>
      </c>
      <c r="E347" s="131" t="s">
        <v>1</v>
      </c>
      <c r="F347" s="132" t="s">
        <v>603</v>
      </c>
      <c r="H347" s="131" t="s">
        <v>1</v>
      </c>
      <c r="I347" s="7"/>
      <c r="L347" s="129"/>
      <c r="M347" s="133"/>
      <c r="N347" s="134"/>
      <c r="O347" s="134"/>
      <c r="P347" s="134"/>
      <c r="Q347" s="134"/>
      <c r="R347" s="134"/>
      <c r="S347" s="134"/>
      <c r="T347" s="135"/>
      <c r="AT347" s="131" t="s">
        <v>163</v>
      </c>
      <c r="AU347" s="131" t="s">
        <v>87</v>
      </c>
      <c r="AV347" s="128" t="s">
        <v>85</v>
      </c>
      <c r="AW347" s="128" t="s">
        <v>32</v>
      </c>
      <c r="AX347" s="128" t="s">
        <v>77</v>
      </c>
      <c r="AY347" s="131" t="s">
        <v>155</v>
      </c>
    </row>
    <row r="348" spans="1:65" s="136" customFormat="1" x14ac:dyDescent="0.2">
      <c r="B348" s="137"/>
      <c r="D348" s="130" t="s">
        <v>163</v>
      </c>
      <c r="E348" s="138" t="s">
        <v>1</v>
      </c>
      <c r="F348" s="139" t="s">
        <v>254</v>
      </c>
      <c r="H348" s="140">
        <v>20</v>
      </c>
      <c r="I348" s="5"/>
      <c r="L348" s="137"/>
      <c r="M348" s="141"/>
      <c r="N348" s="142"/>
      <c r="O348" s="142"/>
      <c r="P348" s="142"/>
      <c r="Q348" s="142"/>
      <c r="R348" s="142"/>
      <c r="S348" s="142"/>
      <c r="T348" s="143"/>
      <c r="AT348" s="138" t="s">
        <v>163</v>
      </c>
      <c r="AU348" s="138" t="s">
        <v>87</v>
      </c>
      <c r="AV348" s="136" t="s">
        <v>87</v>
      </c>
      <c r="AW348" s="136" t="s">
        <v>32</v>
      </c>
      <c r="AX348" s="136" t="s">
        <v>85</v>
      </c>
      <c r="AY348" s="138" t="s">
        <v>155</v>
      </c>
    </row>
    <row r="349" spans="1:65" s="33" customFormat="1" ht="14.4" customHeight="1" x14ac:dyDescent="0.2">
      <c r="A349" s="30"/>
      <c r="B349" s="31"/>
      <c r="C349" s="152" t="s">
        <v>604</v>
      </c>
      <c r="D349" s="152" t="s">
        <v>190</v>
      </c>
      <c r="E349" s="153" t="s">
        <v>605</v>
      </c>
      <c r="F349" s="154" t="s">
        <v>606</v>
      </c>
      <c r="G349" s="155" t="s">
        <v>218</v>
      </c>
      <c r="H349" s="156">
        <v>20</v>
      </c>
      <c r="I349" s="8"/>
      <c r="J349" s="157">
        <f>ROUND(I349*H349,2)</f>
        <v>0</v>
      </c>
      <c r="K349" s="158"/>
      <c r="L349" s="159"/>
      <c r="M349" s="160" t="s">
        <v>1</v>
      </c>
      <c r="N349" s="161" t="s">
        <v>42</v>
      </c>
      <c r="O349" s="123"/>
      <c r="P349" s="124">
        <f>O349*H349</f>
        <v>0</v>
      </c>
      <c r="Q349" s="124">
        <v>8.9999999999999998E-4</v>
      </c>
      <c r="R349" s="124">
        <f>Q349*H349</f>
        <v>1.7999999999999999E-2</v>
      </c>
      <c r="S349" s="124">
        <v>0</v>
      </c>
      <c r="T349" s="125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26" t="s">
        <v>304</v>
      </c>
      <c r="AT349" s="126" t="s">
        <v>190</v>
      </c>
      <c r="AU349" s="126" t="s">
        <v>87</v>
      </c>
      <c r="AY349" s="20" t="s">
        <v>155</v>
      </c>
      <c r="BE349" s="127">
        <f>IF(N349="základní",J349,0)</f>
        <v>0</v>
      </c>
      <c r="BF349" s="127">
        <f>IF(N349="snížená",J349,0)</f>
        <v>0</v>
      </c>
      <c r="BG349" s="127">
        <f>IF(N349="zákl. přenesená",J349,0)</f>
        <v>0</v>
      </c>
      <c r="BH349" s="127">
        <f>IF(N349="sníž. přenesená",J349,0)</f>
        <v>0</v>
      </c>
      <c r="BI349" s="127">
        <f>IF(N349="nulová",J349,0)</f>
        <v>0</v>
      </c>
      <c r="BJ349" s="20" t="s">
        <v>85</v>
      </c>
      <c r="BK349" s="127">
        <f>ROUND(I349*H349,2)</f>
        <v>0</v>
      </c>
      <c r="BL349" s="20" t="s">
        <v>236</v>
      </c>
      <c r="BM349" s="126" t="s">
        <v>607</v>
      </c>
    </row>
    <row r="350" spans="1:65" s="128" customFormat="1" x14ac:dyDescent="0.2">
      <c r="B350" s="129"/>
      <c r="D350" s="130" t="s">
        <v>163</v>
      </c>
      <c r="E350" s="131" t="s">
        <v>1</v>
      </c>
      <c r="F350" s="132" t="s">
        <v>603</v>
      </c>
      <c r="H350" s="131" t="s">
        <v>1</v>
      </c>
      <c r="I350" s="7"/>
      <c r="L350" s="129"/>
      <c r="M350" s="133"/>
      <c r="N350" s="134"/>
      <c r="O350" s="134"/>
      <c r="P350" s="134"/>
      <c r="Q350" s="134"/>
      <c r="R350" s="134"/>
      <c r="S350" s="134"/>
      <c r="T350" s="135"/>
      <c r="AT350" s="131" t="s">
        <v>163</v>
      </c>
      <c r="AU350" s="131" t="s">
        <v>87</v>
      </c>
      <c r="AV350" s="128" t="s">
        <v>85</v>
      </c>
      <c r="AW350" s="128" t="s">
        <v>32</v>
      </c>
      <c r="AX350" s="128" t="s">
        <v>77</v>
      </c>
      <c r="AY350" s="131" t="s">
        <v>155</v>
      </c>
    </row>
    <row r="351" spans="1:65" s="136" customFormat="1" x14ac:dyDescent="0.2">
      <c r="B351" s="137"/>
      <c r="D351" s="130" t="s">
        <v>163</v>
      </c>
      <c r="E351" s="138" t="s">
        <v>1</v>
      </c>
      <c r="F351" s="139" t="s">
        <v>254</v>
      </c>
      <c r="H351" s="140">
        <v>20</v>
      </c>
      <c r="I351" s="5"/>
      <c r="L351" s="137"/>
      <c r="M351" s="141"/>
      <c r="N351" s="142"/>
      <c r="O351" s="142"/>
      <c r="P351" s="142"/>
      <c r="Q351" s="142"/>
      <c r="R351" s="142"/>
      <c r="S351" s="142"/>
      <c r="T351" s="143"/>
      <c r="AT351" s="138" t="s">
        <v>163</v>
      </c>
      <c r="AU351" s="138" t="s">
        <v>87</v>
      </c>
      <c r="AV351" s="136" t="s">
        <v>87</v>
      </c>
      <c r="AW351" s="136" t="s">
        <v>32</v>
      </c>
      <c r="AX351" s="136" t="s">
        <v>85</v>
      </c>
      <c r="AY351" s="138" t="s">
        <v>155</v>
      </c>
    </row>
    <row r="352" spans="1:65" s="33" customFormat="1" ht="21.6" customHeight="1" x14ac:dyDescent="0.2">
      <c r="A352" s="30"/>
      <c r="B352" s="31"/>
      <c r="C352" s="152" t="s">
        <v>467</v>
      </c>
      <c r="D352" s="152" t="s">
        <v>190</v>
      </c>
      <c r="E352" s="153" t="s">
        <v>608</v>
      </c>
      <c r="F352" s="154" t="s">
        <v>609</v>
      </c>
      <c r="G352" s="155" t="s">
        <v>218</v>
      </c>
      <c r="H352" s="156">
        <v>20</v>
      </c>
      <c r="I352" s="8"/>
      <c r="J352" s="157">
        <f>ROUND(I352*H352,2)</f>
        <v>0</v>
      </c>
      <c r="K352" s="158"/>
      <c r="L352" s="159"/>
      <c r="M352" s="160" t="s">
        <v>1</v>
      </c>
      <c r="N352" s="161" t="s">
        <v>42</v>
      </c>
      <c r="O352" s="123"/>
      <c r="P352" s="124">
        <f>O352*H352</f>
        <v>0</v>
      </c>
      <c r="Q352" s="124">
        <v>8.9999999999999998E-4</v>
      </c>
      <c r="R352" s="124">
        <f>Q352*H352</f>
        <v>1.7999999999999999E-2</v>
      </c>
      <c r="S352" s="124">
        <v>0</v>
      </c>
      <c r="T352" s="125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26" t="s">
        <v>304</v>
      </c>
      <c r="AT352" s="126" t="s">
        <v>190</v>
      </c>
      <c r="AU352" s="126" t="s">
        <v>87</v>
      </c>
      <c r="AY352" s="20" t="s">
        <v>155</v>
      </c>
      <c r="BE352" s="127">
        <f>IF(N352="základní",J352,0)</f>
        <v>0</v>
      </c>
      <c r="BF352" s="127">
        <f>IF(N352="snížená",J352,0)</f>
        <v>0</v>
      </c>
      <c r="BG352" s="127">
        <f>IF(N352="zákl. přenesená",J352,0)</f>
        <v>0</v>
      </c>
      <c r="BH352" s="127">
        <f>IF(N352="sníž. přenesená",J352,0)</f>
        <v>0</v>
      </c>
      <c r="BI352" s="127">
        <f>IF(N352="nulová",J352,0)</f>
        <v>0</v>
      </c>
      <c r="BJ352" s="20" t="s">
        <v>85</v>
      </c>
      <c r="BK352" s="127">
        <f>ROUND(I352*H352,2)</f>
        <v>0</v>
      </c>
      <c r="BL352" s="20" t="s">
        <v>236</v>
      </c>
      <c r="BM352" s="126" t="s">
        <v>610</v>
      </c>
    </row>
    <row r="353" spans="1:65" s="128" customFormat="1" x14ac:dyDescent="0.2">
      <c r="B353" s="129"/>
      <c r="D353" s="130" t="s">
        <v>163</v>
      </c>
      <c r="E353" s="131" t="s">
        <v>1</v>
      </c>
      <c r="F353" s="132" t="s">
        <v>603</v>
      </c>
      <c r="H353" s="131" t="s">
        <v>1</v>
      </c>
      <c r="I353" s="7"/>
      <c r="L353" s="129"/>
      <c r="M353" s="133"/>
      <c r="N353" s="134"/>
      <c r="O353" s="134"/>
      <c r="P353" s="134"/>
      <c r="Q353" s="134"/>
      <c r="R353" s="134"/>
      <c r="S353" s="134"/>
      <c r="T353" s="135"/>
      <c r="AT353" s="131" t="s">
        <v>163</v>
      </c>
      <c r="AU353" s="131" t="s">
        <v>87</v>
      </c>
      <c r="AV353" s="128" t="s">
        <v>85</v>
      </c>
      <c r="AW353" s="128" t="s">
        <v>32</v>
      </c>
      <c r="AX353" s="128" t="s">
        <v>77</v>
      </c>
      <c r="AY353" s="131" t="s">
        <v>155</v>
      </c>
    </row>
    <row r="354" spans="1:65" s="136" customFormat="1" x14ac:dyDescent="0.2">
      <c r="B354" s="137"/>
      <c r="D354" s="130" t="s">
        <v>163</v>
      </c>
      <c r="E354" s="138" t="s">
        <v>1</v>
      </c>
      <c r="F354" s="139" t="s">
        <v>254</v>
      </c>
      <c r="H354" s="140">
        <v>20</v>
      </c>
      <c r="I354" s="5"/>
      <c r="L354" s="137"/>
      <c r="M354" s="141"/>
      <c r="N354" s="142"/>
      <c r="O354" s="142"/>
      <c r="P354" s="142"/>
      <c r="Q354" s="142"/>
      <c r="R354" s="142"/>
      <c r="S354" s="142"/>
      <c r="T354" s="143"/>
      <c r="AT354" s="138" t="s">
        <v>163</v>
      </c>
      <c r="AU354" s="138" t="s">
        <v>87</v>
      </c>
      <c r="AV354" s="136" t="s">
        <v>87</v>
      </c>
      <c r="AW354" s="136" t="s">
        <v>32</v>
      </c>
      <c r="AX354" s="136" t="s">
        <v>85</v>
      </c>
      <c r="AY354" s="138" t="s">
        <v>155</v>
      </c>
    </row>
    <row r="355" spans="1:65" s="33" customFormat="1" ht="14.4" customHeight="1" x14ac:dyDescent="0.2">
      <c r="A355" s="30"/>
      <c r="B355" s="31"/>
      <c r="C355" s="114" t="s">
        <v>537</v>
      </c>
      <c r="D355" s="114" t="s">
        <v>157</v>
      </c>
      <c r="E355" s="115" t="s">
        <v>611</v>
      </c>
      <c r="F355" s="116" t="s">
        <v>612</v>
      </c>
      <c r="G355" s="117" t="s">
        <v>218</v>
      </c>
      <c r="H355" s="118">
        <v>2</v>
      </c>
      <c r="I355" s="4"/>
      <c r="J355" s="119">
        <f>ROUND(I355*H355,2)</f>
        <v>0</v>
      </c>
      <c r="K355" s="120"/>
      <c r="L355" s="31"/>
      <c r="M355" s="121" t="s">
        <v>1</v>
      </c>
      <c r="N355" s="122" t="s">
        <v>42</v>
      </c>
      <c r="O355" s="123"/>
      <c r="P355" s="124">
        <f>O355*H355</f>
        <v>0</v>
      </c>
      <c r="Q355" s="124">
        <v>5.6999999999999998E-4</v>
      </c>
      <c r="R355" s="124">
        <f>Q355*H355</f>
        <v>1.14E-3</v>
      </c>
      <c r="S355" s="124">
        <v>0</v>
      </c>
      <c r="T355" s="125">
        <f>S355*H355</f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26" t="s">
        <v>236</v>
      </c>
      <c r="AT355" s="126" t="s">
        <v>157</v>
      </c>
      <c r="AU355" s="126" t="s">
        <v>87</v>
      </c>
      <c r="AY355" s="20" t="s">
        <v>155</v>
      </c>
      <c r="BE355" s="127">
        <f>IF(N355="základní",J355,0)</f>
        <v>0</v>
      </c>
      <c r="BF355" s="127">
        <f>IF(N355="snížená",J355,0)</f>
        <v>0</v>
      </c>
      <c r="BG355" s="127">
        <f>IF(N355="zákl. přenesená",J355,0)</f>
        <v>0</v>
      </c>
      <c r="BH355" s="127">
        <f>IF(N355="sníž. přenesená",J355,0)</f>
        <v>0</v>
      </c>
      <c r="BI355" s="127">
        <f>IF(N355="nulová",J355,0)</f>
        <v>0</v>
      </c>
      <c r="BJ355" s="20" t="s">
        <v>85</v>
      </c>
      <c r="BK355" s="127">
        <f>ROUND(I355*H355,2)</f>
        <v>0</v>
      </c>
      <c r="BL355" s="20" t="s">
        <v>236</v>
      </c>
      <c r="BM355" s="126" t="s">
        <v>613</v>
      </c>
    </row>
    <row r="356" spans="1:65" s="136" customFormat="1" x14ac:dyDescent="0.2">
      <c r="B356" s="137"/>
      <c r="D356" s="130" t="s">
        <v>163</v>
      </c>
      <c r="E356" s="138" t="s">
        <v>1</v>
      </c>
      <c r="F356" s="139" t="s">
        <v>87</v>
      </c>
      <c r="H356" s="140">
        <v>2</v>
      </c>
      <c r="I356" s="5"/>
      <c r="L356" s="137"/>
      <c r="M356" s="141"/>
      <c r="N356" s="142"/>
      <c r="O356" s="142"/>
      <c r="P356" s="142"/>
      <c r="Q356" s="142"/>
      <c r="R356" s="142"/>
      <c r="S356" s="142"/>
      <c r="T356" s="143"/>
      <c r="AT356" s="138" t="s">
        <v>163</v>
      </c>
      <c r="AU356" s="138" t="s">
        <v>87</v>
      </c>
      <c r="AV356" s="136" t="s">
        <v>87</v>
      </c>
      <c r="AW356" s="136" t="s">
        <v>32</v>
      </c>
      <c r="AX356" s="136" t="s">
        <v>85</v>
      </c>
      <c r="AY356" s="138" t="s">
        <v>155</v>
      </c>
    </row>
    <row r="357" spans="1:65" s="33" customFormat="1" ht="32.4" customHeight="1" x14ac:dyDescent="0.2">
      <c r="A357" s="30"/>
      <c r="B357" s="31"/>
      <c r="C357" s="152" t="s">
        <v>614</v>
      </c>
      <c r="D357" s="152" t="s">
        <v>190</v>
      </c>
      <c r="E357" s="153" t="s">
        <v>615</v>
      </c>
      <c r="F357" s="154" t="s">
        <v>601</v>
      </c>
      <c r="G357" s="155" t="s">
        <v>218</v>
      </c>
      <c r="H357" s="156">
        <v>1</v>
      </c>
      <c r="I357" s="8"/>
      <c r="J357" s="157">
        <f>ROUND(I357*H357,2)</f>
        <v>0</v>
      </c>
      <c r="K357" s="158"/>
      <c r="L357" s="159"/>
      <c r="M357" s="160" t="s">
        <v>1</v>
      </c>
      <c r="N357" s="161" t="s">
        <v>42</v>
      </c>
      <c r="O357" s="123"/>
      <c r="P357" s="124">
        <f>O357*H357</f>
        <v>0</v>
      </c>
      <c r="Q357" s="124">
        <v>8.9999999999999998E-4</v>
      </c>
      <c r="R357" s="124">
        <f>Q357*H357</f>
        <v>8.9999999999999998E-4</v>
      </c>
      <c r="S357" s="124">
        <v>0</v>
      </c>
      <c r="T357" s="125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26" t="s">
        <v>304</v>
      </c>
      <c r="AT357" s="126" t="s">
        <v>190</v>
      </c>
      <c r="AU357" s="126" t="s">
        <v>87</v>
      </c>
      <c r="AY357" s="20" t="s">
        <v>155</v>
      </c>
      <c r="BE357" s="127">
        <f>IF(N357="základní",J357,0)</f>
        <v>0</v>
      </c>
      <c r="BF357" s="127">
        <f>IF(N357="snížená",J357,0)</f>
        <v>0</v>
      </c>
      <c r="BG357" s="127">
        <f>IF(N357="zákl. přenesená",J357,0)</f>
        <v>0</v>
      </c>
      <c r="BH357" s="127">
        <f>IF(N357="sníž. přenesená",J357,0)</f>
        <v>0</v>
      </c>
      <c r="BI357" s="127">
        <f>IF(N357="nulová",J357,0)</f>
        <v>0</v>
      </c>
      <c r="BJ357" s="20" t="s">
        <v>85</v>
      </c>
      <c r="BK357" s="127">
        <f>ROUND(I357*H357,2)</f>
        <v>0</v>
      </c>
      <c r="BL357" s="20" t="s">
        <v>236</v>
      </c>
      <c r="BM357" s="126" t="s">
        <v>616</v>
      </c>
    </row>
    <row r="358" spans="1:65" s="128" customFormat="1" x14ac:dyDescent="0.2">
      <c r="B358" s="129"/>
      <c r="D358" s="130" t="s">
        <v>163</v>
      </c>
      <c r="E358" s="131" t="s">
        <v>1</v>
      </c>
      <c r="F358" s="132" t="s">
        <v>617</v>
      </c>
      <c r="H358" s="131" t="s">
        <v>1</v>
      </c>
      <c r="I358" s="7"/>
      <c r="L358" s="129"/>
      <c r="M358" s="133"/>
      <c r="N358" s="134"/>
      <c r="O358" s="134"/>
      <c r="P358" s="134"/>
      <c r="Q358" s="134"/>
      <c r="R358" s="134"/>
      <c r="S358" s="134"/>
      <c r="T358" s="135"/>
      <c r="AT358" s="131" t="s">
        <v>163</v>
      </c>
      <c r="AU358" s="131" t="s">
        <v>87</v>
      </c>
      <c r="AV358" s="128" t="s">
        <v>85</v>
      </c>
      <c r="AW358" s="128" t="s">
        <v>32</v>
      </c>
      <c r="AX358" s="128" t="s">
        <v>77</v>
      </c>
      <c r="AY358" s="131" t="s">
        <v>155</v>
      </c>
    </row>
    <row r="359" spans="1:65" s="136" customFormat="1" x14ac:dyDescent="0.2">
      <c r="B359" s="137"/>
      <c r="D359" s="130" t="s">
        <v>163</v>
      </c>
      <c r="E359" s="138" t="s">
        <v>1</v>
      </c>
      <c r="F359" s="139" t="s">
        <v>85</v>
      </c>
      <c r="H359" s="140">
        <v>1</v>
      </c>
      <c r="I359" s="5"/>
      <c r="L359" s="137"/>
      <c r="M359" s="141"/>
      <c r="N359" s="142"/>
      <c r="O359" s="142"/>
      <c r="P359" s="142"/>
      <c r="Q359" s="142"/>
      <c r="R359" s="142"/>
      <c r="S359" s="142"/>
      <c r="T359" s="143"/>
      <c r="AT359" s="138" t="s">
        <v>163</v>
      </c>
      <c r="AU359" s="138" t="s">
        <v>87</v>
      </c>
      <c r="AV359" s="136" t="s">
        <v>87</v>
      </c>
      <c r="AW359" s="136" t="s">
        <v>32</v>
      </c>
      <c r="AX359" s="136" t="s">
        <v>85</v>
      </c>
      <c r="AY359" s="138" t="s">
        <v>155</v>
      </c>
    </row>
    <row r="360" spans="1:65" s="33" customFormat="1" ht="14.4" customHeight="1" x14ac:dyDescent="0.2">
      <c r="A360" s="30"/>
      <c r="B360" s="31"/>
      <c r="C360" s="152" t="s">
        <v>618</v>
      </c>
      <c r="D360" s="152" t="s">
        <v>190</v>
      </c>
      <c r="E360" s="153" t="s">
        <v>619</v>
      </c>
      <c r="F360" s="154" t="s">
        <v>606</v>
      </c>
      <c r="G360" s="155" t="s">
        <v>218</v>
      </c>
      <c r="H360" s="156">
        <v>2</v>
      </c>
      <c r="I360" s="8"/>
      <c r="J360" s="157">
        <f>ROUND(I360*H360,2)</f>
        <v>0</v>
      </c>
      <c r="K360" s="158"/>
      <c r="L360" s="159"/>
      <c r="M360" s="160" t="s">
        <v>1</v>
      </c>
      <c r="N360" s="161" t="s">
        <v>42</v>
      </c>
      <c r="O360" s="123"/>
      <c r="P360" s="124">
        <f>O360*H360</f>
        <v>0</v>
      </c>
      <c r="Q360" s="124">
        <v>8.9999999999999998E-4</v>
      </c>
      <c r="R360" s="124">
        <f>Q360*H360</f>
        <v>1.8E-3</v>
      </c>
      <c r="S360" s="124">
        <v>0</v>
      </c>
      <c r="T360" s="125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26" t="s">
        <v>304</v>
      </c>
      <c r="AT360" s="126" t="s">
        <v>190</v>
      </c>
      <c r="AU360" s="126" t="s">
        <v>87</v>
      </c>
      <c r="AY360" s="20" t="s">
        <v>155</v>
      </c>
      <c r="BE360" s="127">
        <f>IF(N360="základní",J360,0)</f>
        <v>0</v>
      </c>
      <c r="BF360" s="127">
        <f>IF(N360="snížená",J360,0)</f>
        <v>0</v>
      </c>
      <c r="BG360" s="127">
        <f>IF(N360="zákl. přenesená",J360,0)</f>
        <v>0</v>
      </c>
      <c r="BH360" s="127">
        <f>IF(N360="sníž. přenesená",J360,0)</f>
        <v>0</v>
      </c>
      <c r="BI360" s="127">
        <f>IF(N360="nulová",J360,0)</f>
        <v>0</v>
      </c>
      <c r="BJ360" s="20" t="s">
        <v>85</v>
      </c>
      <c r="BK360" s="127">
        <f>ROUND(I360*H360,2)</f>
        <v>0</v>
      </c>
      <c r="BL360" s="20" t="s">
        <v>236</v>
      </c>
      <c r="BM360" s="126" t="s">
        <v>620</v>
      </c>
    </row>
    <row r="361" spans="1:65" s="128" customFormat="1" x14ac:dyDescent="0.2">
      <c r="B361" s="129"/>
      <c r="D361" s="130" t="s">
        <v>163</v>
      </c>
      <c r="E361" s="131" t="s">
        <v>1</v>
      </c>
      <c r="F361" s="132" t="s">
        <v>617</v>
      </c>
      <c r="H361" s="131" t="s">
        <v>1</v>
      </c>
      <c r="I361" s="7"/>
      <c r="L361" s="129"/>
      <c r="M361" s="133"/>
      <c r="N361" s="134"/>
      <c r="O361" s="134"/>
      <c r="P361" s="134"/>
      <c r="Q361" s="134"/>
      <c r="R361" s="134"/>
      <c r="S361" s="134"/>
      <c r="T361" s="135"/>
      <c r="AT361" s="131" t="s">
        <v>163</v>
      </c>
      <c r="AU361" s="131" t="s">
        <v>87</v>
      </c>
      <c r="AV361" s="128" t="s">
        <v>85</v>
      </c>
      <c r="AW361" s="128" t="s">
        <v>32</v>
      </c>
      <c r="AX361" s="128" t="s">
        <v>77</v>
      </c>
      <c r="AY361" s="131" t="s">
        <v>155</v>
      </c>
    </row>
    <row r="362" spans="1:65" s="136" customFormat="1" x14ac:dyDescent="0.2">
      <c r="B362" s="137"/>
      <c r="D362" s="130" t="s">
        <v>163</v>
      </c>
      <c r="E362" s="138" t="s">
        <v>1</v>
      </c>
      <c r="F362" s="139" t="s">
        <v>87</v>
      </c>
      <c r="H362" s="140">
        <v>2</v>
      </c>
      <c r="I362" s="5"/>
      <c r="L362" s="137"/>
      <c r="M362" s="141"/>
      <c r="N362" s="142"/>
      <c r="O362" s="142"/>
      <c r="P362" s="142"/>
      <c r="Q362" s="142"/>
      <c r="R362" s="142"/>
      <c r="S362" s="142"/>
      <c r="T362" s="143"/>
      <c r="AT362" s="138" t="s">
        <v>163</v>
      </c>
      <c r="AU362" s="138" t="s">
        <v>87</v>
      </c>
      <c r="AV362" s="136" t="s">
        <v>87</v>
      </c>
      <c r="AW362" s="136" t="s">
        <v>32</v>
      </c>
      <c r="AX362" s="136" t="s">
        <v>85</v>
      </c>
      <c r="AY362" s="138" t="s">
        <v>155</v>
      </c>
    </row>
    <row r="363" spans="1:65" s="33" customFormat="1" ht="21.6" customHeight="1" x14ac:dyDescent="0.2">
      <c r="A363" s="30"/>
      <c r="B363" s="31"/>
      <c r="C363" s="152" t="s">
        <v>552</v>
      </c>
      <c r="D363" s="152" t="s">
        <v>190</v>
      </c>
      <c r="E363" s="153" t="s">
        <v>621</v>
      </c>
      <c r="F363" s="154" t="s">
        <v>609</v>
      </c>
      <c r="G363" s="155" t="s">
        <v>218</v>
      </c>
      <c r="H363" s="156">
        <v>2</v>
      </c>
      <c r="I363" s="8"/>
      <c r="J363" s="157">
        <f>ROUND(I363*H363,2)</f>
        <v>0</v>
      </c>
      <c r="K363" s="158"/>
      <c r="L363" s="159"/>
      <c r="M363" s="160" t="s">
        <v>1</v>
      </c>
      <c r="N363" s="161" t="s">
        <v>42</v>
      </c>
      <c r="O363" s="123"/>
      <c r="P363" s="124">
        <f>O363*H363</f>
        <v>0</v>
      </c>
      <c r="Q363" s="124">
        <v>8.9999999999999998E-4</v>
      </c>
      <c r="R363" s="124">
        <f>Q363*H363</f>
        <v>1.8E-3</v>
      </c>
      <c r="S363" s="124">
        <v>0</v>
      </c>
      <c r="T363" s="125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26" t="s">
        <v>304</v>
      </c>
      <c r="AT363" s="126" t="s">
        <v>190</v>
      </c>
      <c r="AU363" s="126" t="s">
        <v>87</v>
      </c>
      <c r="AY363" s="20" t="s">
        <v>155</v>
      </c>
      <c r="BE363" s="127">
        <f>IF(N363="základní",J363,0)</f>
        <v>0</v>
      </c>
      <c r="BF363" s="127">
        <f>IF(N363="snížená",J363,0)</f>
        <v>0</v>
      </c>
      <c r="BG363" s="127">
        <f>IF(N363="zákl. přenesená",J363,0)</f>
        <v>0</v>
      </c>
      <c r="BH363" s="127">
        <f>IF(N363="sníž. přenesená",J363,0)</f>
        <v>0</v>
      </c>
      <c r="BI363" s="127">
        <f>IF(N363="nulová",J363,0)</f>
        <v>0</v>
      </c>
      <c r="BJ363" s="20" t="s">
        <v>85</v>
      </c>
      <c r="BK363" s="127">
        <f>ROUND(I363*H363,2)</f>
        <v>0</v>
      </c>
      <c r="BL363" s="20" t="s">
        <v>236</v>
      </c>
      <c r="BM363" s="126" t="s">
        <v>622</v>
      </c>
    </row>
    <row r="364" spans="1:65" s="128" customFormat="1" x14ac:dyDescent="0.2">
      <c r="B364" s="129"/>
      <c r="D364" s="130" t="s">
        <v>163</v>
      </c>
      <c r="E364" s="131" t="s">
        <v>1</v>
      </c>
      <c r="F364" s="132" t="s">
        <v>617</v>
      </c>
      <c r="H364" s="131" t="s">
        <v>1</v>
      </c>
      <c r="I364" s="7"/>
      <c r="L364" s="129"/>
      <c r="M364" s="133"/>
      <c r="N364" s="134"/>
      <c r="O364" s="134"/>
      <c r="P364" s="134"/>
      <c r="Q364" s="134"/>
      <c r="R364" s="134"/>
      <c r="S364" s="134"/>
      <c r="T364" s="135"/>
      <c r="AT364" s="131" t="s">
        <v>163</v>
      </c>
      <c r="AU364" s="131" t="s">
        <v>87</v>
      </c>
      <c r="AV364" s="128" t="s">
        <v>85</v>
      </c>
      <c r="AW364" s="128" t="s">
        <v>32</v>
      </c>
      <c r="AX364" s="128" t="s">
        <v>77</v>
      </c>
      <c r="AY364" s="131" t="s">
        <v>155</v>
      </c>
    </row>
    <row r="365" spans="1:65" s="136" customFormat="1" x14ac:dyDescent="0.2">
      <c r="B365" s="137"/>
      <c r="D365" s="130" t="s">
        <v>163</v>
      </c>
      <c r="E365" s="138" t="s">
        <v>1</v>
      </c>
      <c r="F365" s="139" t="s">
        <v>87</v>
      </c>
      <c r="H365" s="140">
        <v>2</v>
      </c>
      <c r="I365" s="5"/>
      <c r="L365" s="137"/>
      <c r="M365" s="141"/>
      <c r="N365" s="142"/>
      <c r="O365" s="142"/>
      <c r="P365" s="142"/>
      <c r="Q365" s="142"/>
      <c r="R365" s="142"/>
      <c r="S365" s="142"/>
      <c r="T365" s="143"/>
      <c r="AT365" s="138" t="s">
        <v>163</v>
      </c>
      <c r="AU365" s="138" t="s">
        <v>87</v>
      </c>
      <c r="AV365" s="136" t="s">
        <v>87</v>
      </c>
      <c r="AW365" s="136" t="s">
        <v>32</v>
      </c>
      <c r="AX365" s="136" t="s">
        <v>85</v>
      </c>
      <c r="AY365" s="138" t="s">
        <v>155</v>
      </c>
    </row>
    <row r="366" spans="1:65" s="33" customFormat="1" ht="43.2" customHeight="1" x14ac:dyDescent="0.2">
      <c r="A366" s="30"/>
      <c r="B366" s="31"/>
      <c r="C366" s="152" t="s">
        <v>623</v>
      </c>
      <c r="D366" s="152" t="s">
        <v>190</v>
      </c>
      <c r="E366" s="153" t="s">
        <v>624</v>
      </c>
      <c r="F366" s="154" t="s">
        <v>625</v>
      </c>
      <c r="G366" s="155" t="s">
        <v>218</v>
      </c>
      <c r="H366" s="156">
        <v>1</v>
      </c>
      <c r="I366" s="8"/>
      <c r="J366" s="157">
        <f>ROUND(I366*H366,2)</f>
        <v>0</v>
      </c>
      <c r="K366" s="158"/>
      <c r="L366" s="159"/>
      <c r="M366" s="160" t="s">
        <v>1</v>
      </c>
      <c r="N366" s="161" t="s">
        <v>42</v>
      </c>
      <c r="O366" s="123"/>
      <c r="P366" s="124">
        <f>O366*H366</f>
        <v>0</v>
      </c>
      <c r="Q366" s="124">
        <v>8.9999999999999998E-4</v>
      </c>
      <c r="R366" s="124">
        <f>Q366*H366</f>
        <v>8.9999999999999998E-4</v>
      </c>
      <c r="S366" s="124">
        <v>0</v>
      </c>
      <c r="T366" s="125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26" t="s">
        <v>304</v>
      </c>
      <c r="AT366" s="126" t="s">
        <v>190</v>
      </c>
      <c r="AU366" s="126" t="s">
        <v>87</v>
      </c>
      <c r="AY366" s="20" t="s">
        <v>155</v>
      </c>
      <c r="BE366" s="127">
        <f>IF(N366="základní",J366,0)</f>
        <v>0</v>
      </c>
      <c r="BF366" s="127">
        <f>IF(N366="snížená",J366,0)</f>
        <v>0</v>
      </c>
      <c r="BG366" s="127">
        <f>IF(N366="zákl. přenesená",J366,0)</f>
        <v>0</v>
      </c>
      <c r="BH366" s="127">
        <f>IF(N366="sníž. přenesená",J366,0)</f>
        <v>0</v>
      </c>
      <c r="BI366" s="127">
        <f>IF(N366="nulová",J366,0)</f>
        <v>0</v>
      </c>
      <c r="BJ366" s="20" t="s">
        <v>85</v>
      </c>
      <c r="BK366" s="127">
        <f>ROUND(I366*H366,2)</f>
        <v>0</v>
      </c>
      <c r="BL366" s="20" t="s">
        <v>236</v>
      </c>
      <c r="BM366" s="126" t="s">
        <v>626</v>
      </c>
    </row>
    <row r="367" spans="1:65" s="136" customFormat="1" x14ac:dyDescent="0.2">
      <c r="B367" s="137"/>
      <c r="D367" s="130" t="s">
        <v>163</v>
      </c>
      <c r="E367" s="138" t="s">
        <v>1</v>
      </c>
      <c r="F367" s="139" t="s">
        <v>85</v>
      </c>
      <c r="H367" s="140">
        <v>1</v>
      </c>
      <c r="I367" s="5"/>
      <c r="L367" s="137"/>
      <c r="M367" s="141"/>
      <c r="N367" s="142"/>
      <c r="O367" s="142"/>
      <c r="P367" s="142"/>
      <c r="Q367" s="142"/>
      <c r="R367" s="142"/>
      <c r="S367" s="142"/>
      <c r="T367" s="143"/>
      <c r="AT367" s="138" t="s">
        <v>163</v>
      </c>
      <c r="AU367" s="138" t="s">
        <v>87</v>
      </c>
      <c r="AV367" s="136" t="s">
        <v>87</v>
      </c>
      <c r="AW367" s="136" t="s">
        <v>32</v>
      </c>
      <c r="AX367" s="136" t="s">
        <v>85</v>
      </c>
      <c r="AY367" s="138" t="s">
        <v>155</v>
      </c>
    </row>
    <row r="368" spans="1:65" s="33" customFormat="1" ht="14.4" customHeight="1" x14ac:dyDescent="0.2">
      <c r="A368" s="30"/>
      <c r="B368" s="31"/>
      <c r="C368" s="114" t="s">
        <v>627</v>
      </c>
      <c r="D368" s="114" t="s">
        <v>157</v>
      </c>
      <c r="E368" s="115" t="s">
        <v>628</v>
      </c>
      <c r="F368" s="116" t="s">
        <v>629</v>
      </c>
      <c r="G368" s="117" t="s">
        <v>218</v>
      </c>
      <c r="H368" s="118">
        <v>24</v>
      </c>
      <c r="I368" s="4"/>
      <c r="J368" s="119">
        <f>ROUND(I368*H368,2)</f>
        <v>0</v>
      </c>
      <c r="K368" s="120"/>
      <c r="L368" s="31"/>
      <c r="M368" s="121" t="s">
        <v>1</v>
      </c>
      <c r="N368" s="122" t="s">
        <v>42</v>
      </c>
      <c r="O368" s="123"/>
      <c r="P368" s="124">
        <f>O368*H368</f>
        <v>0</v>
      </c>
      <c r="Q368" s="124">
        <v>1.8000000000000001E-4</v>
      </c>
      <c r="R368" s="124">
        <f>Q368*H368</f>
        <v>4.3200000000000001E-3</v>
      </c>
      <c r="S368" s="124">
        <v>0</v>
      </c>
      <c r="T368" s="125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26" t="s">
        <v>236</v>
      </c>
      <c r="AT368" s="126" t="s">
        <v>157</v>
      </c>
      <c r="AU368" s="126" t="s">
        <v>87</v>
      </c>
      <c r="AY368" s="20" t="s">
        <v>155</v>
      </c>
      <c r="BE368" s="127">
        <f>IF(N368="základní",J368,0)</f>
        <v>0</v>
      </c>
      <c r="BF368" s="127">
        <f>IF(N368="snížená",J368,0)</f>
        <v>0</v>
      </c>
      <c r="BG368" s="127">
        <f>IF(N368="zákl. přenesená",J368,0)</f>
        <v>0</v>
      </c>
      <c r="BH368" s="127">
        <f>IF(N368="sníž. přenesená",J368,0)</f>
        <v>0</v>
      </c>
      <c r="BI368" s="127">
        <f>IF(N368="nulová",J368,0)</f>
        <v>0</v>
      </c>
      <c r="BJ368" s="20" t="s">
        <v>85</v>
      </c>
      <c r="BK368" s="127">
        <f>ROUND(I368*H368,2)</f>
        <v>0</v>
      </c>
      <c r="BL368" s="20" t="s">
        <v>236</v>
      </c>
      <c r="BM368" s="126" t="s">
        <v>630</v>
      </c>
    </row>
    <row r="369" spans="1:65" s="136" customFormat="1" x14ac:dyDescent="0.2">
      <c r="B369" s="137"/>
      <c r="D369" s="130" t="s">
        <v>163</v>
      </c>
      <c r="E369" s="138" t="s">
        <v>1</v>
      </c>
      <c r="F369" s="139" t="s">
        <v>269</v>
      </c>
      <c r="H369" s="140">
        <v>24</v>
      </c>
      <c r="I369" s="5"/>
      <c r="L369" s="137"/>
      <c r="M369" s="141"/>
      <c r="N369" s="142"/>
      <c r="O369" s="142"/>
      <c r="P369" s="142"/>
      <c r="Q369" s="142"/>
      <c r="R369" s="142"/>
      <c r="S369" s="142"/>
      <c r="T369" s="143"/>
      <c r="AT369" s="138" t="s">
        <v>163</v>
      </c>
      <c r="AU369" s="138" t="s">
        <v>87</v>
      </c>
      <c r="AV369" s="136" t="s">
        <v>87</v>
      </c>
      <c r="AW369" s="136" t="s">
        <v>32</v>
      </c>
      <c r="AX369" s="136" t="s">
        <v>85</v>
      </c>
      <c r="AY369" s="138" t="s">
        <v>155</v>
      </c>
    </row>
    <row r="370" spans="1:65" s="33" customFormat="1" ht="21.6" customHeight="1" x14ac:dyDescent="0.2">
      <c r="A370" s="30"/>
      <c r="B370" s="31"/>
      <c r="C370" s="152" t="s">
        <v>631</v>
      </c>
      <c r="D370" s="152" t="s">
        <v>190</v>
      </c>
      <c r="E370" s="153" t="s">
        <v>632</v>
      </c>
      <c r="F370" s="154" t="s">
        <v>633</v>
      </c>
      <c r="G370" s="155" t="s">
        <v>218</v>
      </c>
      <c r="H370" s="156">
        <v>24</v>
      </c>
      <c r="I370" s="8"/>
      <c r="J370" s="157">
        <f>ROUND(I370*H370,2)</f>
        <v>0</v>
      </c>
      <c r="K370" s="158"/>
      <c r="L370" s="159"/>
      <c r="M370" s="160" t="s">
        <v>1</v>
      </c>
      <c r="N370" s="161" t="s">
        <v>42</v>
      </c>
      <c r="O370" s="123"/>
      <c r="P370" s="124">
        <f>O370*H370</f>
        <v>0</v>
      </c>
      <c r="Q370" s="124">
        <v>4.2999999999999999E-4</v>
      </c>
      <c r="R370" s="124">
        <f>Q370*H370</f>
        <v>1.0319999999999999E-2</v>
      </c>
      <c r="S370" s="124">
        <v>0</v>
      </c>
      <c r="T370" s="125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26" t="s">
        <v>304</v>
      </c>
      <c r="AT370" s="126" t="s">
        <v>190</v>
      </c>
      <c r="AU370" s="126" t="s">
        <v>87</v>
      </c>
      <c r="AY370" s="20" t="s">
        <v>155</v>
      </c>
      <c r="BE370" s="127">
        <f>IF(N370="základní",J370,0)</f>
        <v>0</v>
      </c>
      <c r="BF370" s="127">
        <f>IF(N370="snížená",J370,0)</f>
        <v>0</v>
      </c>
      <c r="BG370" s="127">
        <f>IF(N370="zákl. přenesená",J370,0)</f>
        <v>0</v>
      </c>
      <c r="BH370" s="127">
        <f>IF(N370="sníž. přenesená",J370,0)</f>
        <v>0</v>
      </c>
      <c r="BI370" s="127">
        <f>IF(N370="nulová",J370,0)</f>
        <v>0</v>
      </c>
      <c r="BJ370" s="20" t="s">
        <v>85</v>
      </c>
      <c r="BK370" s="127">
        <f>ROUND(I370*H370,2)</f>
        <v>0</v>
      </c>
      <c r="BL370" s="20" t="s">
        <v>236</v>
      </c>
      <c r="BM370" s="126" t="s">
        <v>634</v>
      </c>
    </row>
    <row r="371" spans="1:65" s="136" customFormat="1" x14ac:dyDescent="0.2">
      <c r="B371" s="137"/>
      <c r="D371" s="130" t="s">
        <v>163</v>
      </c>
      <c r="E371" s="138" t="s">
        <v>1</v>
      </c>
      <c r="F371" s="139" t="s">
        <v>635</v>
      </c>
      <c r="H371" s="140">
        <v>19</v>
      </c>
      <c r="I371" s="5"/>
      <c r="L371" s="137"/>
      <c r="M371" s="141"/>
      <c r="N371" s="142"/>
      <c r="O371" s="142"/>
      <c r="P371" s="142"/>
      <c r="Q371" s="142"/>
      <c r="R371" s="142"/>
      <c r="S371" s="142"/>
      <c r="T371" s="143"/>
      <c r="AT371" s="138" t="s">
        <v>163</v>
      </c>
      <c r="AU371" s="138" t="s">
        <v>87</v>
      </c>
      <c r="AV371" s="136" t="s">
        <v>87</v>
      </c>
      <c r="AW371" s="136" t="s">
        <v>32</v>
      </c>
      <c r="AX371" s="136" t="s">
        <v>77</v>
      </c>
      <c r="AY371" s="138" t="s">
        <v>155</v>
      </c>
    </row>
    <row r="372" spans="1:65" s="136" customFormat="1" x14ac:dyDescent="0.2">
      <c r="B372" s="137"/>
      <c r="D372" s="130" t="s">
        <v>163</v>
      </c>
      <c r="E372" s="138" t="s">
        <v>1</v>
      </c>
      <c r="F372" s="139" t="s">
        <v>179</v>
      </c>
      <c r="H372" s="140">
        <v>5</v>
      </c>
      <c r="I372" s="5"/>
      <c r="L372" s="137"/>
      <c r="M372" s="141"/>
      <c r="N372" s="142"/>
      <c r="O372" s="142"/>
      <c r="P372" s="142"/>
      <c r="Q372" s="142"/>
      <c r="R372" s="142"/>
      <c r="S372" s="142"/>
      <c r="T372" s="143"/>
      <c r="AT372" s="138" t="s">
        <v>163</v>
      </c>
      <c r="AU372" s="138" t="s">
        <v>87</v>
      </c>
      <c r="AV372" s="136" t="s">
        <v>87</v>
      </c>
      <c r="AW372" s="136" t="s">
        <v>32</v>
      </c>
      <c r="AX372" s="136" t="s">
        <v>77</v>
      </c>
      <c r="AY372" s="138" t="s">
        <v>155</v>
      </c>
    </row>
    <row r="373" spans="1:65" s="144" customFormat="1" x14ac:dyDescent="0.2">
      <c r="B373" s="145"/>
      <c r="D373" s="130" t="s">
        <v>163</v>
      </c>
      <c r="E373" s="146" t="s">
        <v>1</v>
      </c>
      <c r="F373" s="147" t="s">
        <v>165</v>
      </c>
      <c r="H373" s="148">
        <v>24</v>
      </c>
      <c r="I373" s="6"/>
      <c r="L373" s="145"/>
      <c r="M373" s="149"/>
      <c r="N373" s="150"/>
      <c r="O373" s="150"/>
      <c r="P373" s="150"/>
      <c r="Q373" s="150"/>
      <c r="R373" s="150"/>
      <c r="S373" s="150"/>
      <c r="T373" s="151"/>
      <c r="AT373" s="146" t="s">
        <v>163</v>
      </c>
      <c r="AU373" s="146" t="s">
        <v>87</v>
      </c>
      <c r="AV373" s="144" t="s">
        <v>161</v>
      </c>
      <c r="AW373" s="144" t="s">
        <v>32</v>
      </c>
      <c r="AX373" s="144" t="s">
        <v>85</v>
      </c>
      <c r="AY373" s="146" t="s">
        <v>155</v>
      </c>
    </row>
    <row r="374" spans="1:65" s="33" customFormat="1" ht="21.6" customHeight="1" x14ac:dyDescent="0.2">
      <c r="A374" s="30"/>
      <c r="B374" s="31"/>
      <c r="C374" s="114" t="s">
        <v>636</v>
      </c>
      <c r="D374" s="114" t="s">
        <v>157</v>
      </c>
      <c r="E374" s="115" t="s">
        <v>637</v>
      </c>
      <c r="F374" s="116" t="s">
        <v>638</v>
      </c>
      <c r="G374" s="117" t="s">
        <v>218</v>
      </c>
      <c r="H374" s="118">
        <v>2</v>
      </c>
      <c r="I374" s="4"/>
      <c r="J374" s="119">
        <f>ROUND(I374*H374,2)</f>
        <v>0</v>
      </c>
      <c r="K374" s="120"/>
      <c r="L374" s="31"/>
      <c r="M374" s="121" t="s">
        <v>1</v>
      </c>
      <c r="N374" s="122" t="s">
        <v>42</v>
      </c>
      <c r="O374" s="123"/>
      <c r="P374" s="124">
        <f>O374*H374</f>
        <v>0</v>
      </c>
      <c r="Q374" s="124">
        <v>2.2000000000000001E-4</v>
      </c>
      <c r="R374" s="124">
        <f>Q374*H374</f>
        <v>4.4000000000000002E-4</v>
      </c>
      <c r="S374" s="124">
        <v>0</v>
      </c>
      <c r="T374" s="125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26" t="s">
        <v>236</v>
      </c>
      <c r="AT374" s="126" t="s">
        <v>157</v>
      </c>
      <c r="AU374" s="126" t="s">
        <v>87</v>
      </c>
      <c r="AY374" s="20" t="s">
        <v>155</v>
      </c>
      <c r="BE374" s="127">
        <f>IF(N374="základní",J374,0)</f>
        <v>0</v>
      </c>
      <c r="BF374" s="127">
        <f>IF(N374="snížená",J374,0)</f>
        <v>0</v>
      </c>
      <c r="BG374" s="127">
        <f>IF(N374="zákl. přenesená",J374,0)</f>
        <v>0</v>
      </c>
      <c r="BH374" s="127">
        <f>IF(N374="sníž. přenesená",J374,0)</f>
        <v>0</v>
      </c>
      <c r="BI374" s="127">
        <f>IF(N374="nulová",J374,0)</f>
        <v>0</v>
      </c>
      <c r="BJ374" s="20" t="s">
        <v>85</v>
      </c>
      <c r="BK374" s="127">
        <f>ROUND(I374*H374,2)</f>
        <v>0</v>
      </c>
      <c r="BL374" s="20" t="s">
        <v>236</v>
      </c>
      <c r="BM374" s="126" t="s">
        <v>639</v>
      </c>
    </row>
    <row r="375" spans="1:65" s="136" customFormat="1" x14ac:dyDescent="0.2">
      <c r="B375" s="137"/>
      <c r="D375" s="130" t="s">
        <v>163</v>
      </c>
      <c r="E375" s="138" t="s">
        <v>1</v>
      </c>
      <c r="F375" s="139" t="s">
        <v>87</v>
      </c>
      <c r="H375" s="140">
        <v>2</v>
      </c>
      <c r="I375" s="5"/>
      <c r="L375" s="137"/>
      <c r="M375" s="141"/>
      <c r="N375" s="142"/>
      <c r="O375" s="142"/>
      <c r="P375" s="142"/>
      <c r="Q375" s="142"/>
      <c r="R375" s="142"/>
      <c r="S375" s="142"/>
      <c r="T375" s="143"/>
      <c r="AT375" s="138" t="s">
        <v>163</v>
      </c>
      <c r="AU375" s="138" t="s">
        <v>87</v>
      </c>
      <c r="AV375" s="136" t="s">
        <v>87</v>
      </c>
      <c r="AW375" s="136" t="s">
        <v>32</v>
      </c>
      <c r="AX375" s="136" t="s">
        <v>85</v>
      </c>
      <c r="AY375" s="138" t="s">
        <v>155</v>
      </c>
    </row>
    <row r="376" spans="1:65" s="33" customFormat="1" ht="21.6" customHeight="1" x14ac:dyDescent="0.2">
      <c r="A376" s="30"/>
      <c r="B376" s="31"/>
      <c r="C376" s="114" t="s">
        <v>520</v>
      </c>
      <c r="D376" s="114" t="s">
        <v>157</v>
      </c>
      <c r="E376" s="115" t="s">
        <v>640</v>
      </c>
      <c r="F376" s="116" t="s">
        <v>641</v>
      </c>
      <c r="G376" s="117" t="s">
        <v>218</v>
      </c>
      <c r="H376" s="118">
        <v>7</v>
      </c>
      <c r="I376" s="4"/>
      <c r="J376" s="119">
        <f>ROUND(I376*H376,2)</f>
        <v>0</v>
      </c>
      <c r="K376" s="120"/>
      <c r="L376" s="31"/>
      <c r="M376" s="121" t="s">
        <v>1</v>
      </c>
      <c r="N376" s="122" t="s">
        <v>42</v>
      </c>
      <c r="O376" s="123"/>
      <c r="P376" s="124">
        <f>O376*H376</f>
        <v>0</v>
      </c>
      <c r="Q376" s="124">
        <v>5.1000000000000004E-4</v>
      </c>
      <c r="R376" s="124">
        <f>Q376*H376</f>
        <v>3.5700000000000003E-3</v>
      </c>
      <c r="S376" s="124">
        <v>0</v>
      </c>
      <c r="T376" s="125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26" t="s">
        <v>236</v>
      </c>
      <c r="AT376" s="126" t="s">
        <v>157</v>
      </c>
      <c r="AU376" s="126" t="s">
        <v>87</v>
      </c>
      <c r="AY376" s="20" t="s">
        <v>155</v>
      </c>
      <c r="BE376" s="127">
        <f>IF(N376="základní",J376,0)</f>
        <v>0</v>
      </c>
      <c r="BF376" s="127">
        <f>IF(N376="snížená",J376,0)</f>
        <v>0</v>
      </c>
      <c r="BG376" s="127">
        <f>IF(N376="zákl. přenesená",J376,0)</f>
        <v>0</v>
      </c>
      <c r="BH376" s="127">
        <f>IF(N376="sníž. přenesená",J376,0)</f>
        <v>0</v>
      </c>
      <c r="BI376" s="127">
        <f>IF(N376="nulová",J376,0)</f>
        <v>0</v>
      </c>
      <c r="BJ376" s="20" t="s">
        <v>85</v>
      </c>
      <c r="BK376" s="127">
        <f>ROUND(I376*H376,2)</f>
        <v>0</v>
      </c>
      <c r="BL376" s="20" t="s">
        <v>236</v>
      </c>
      <c r="BM376" s="126" t="s">
        <v>642</v>
      </c>
    </row>
    <row r="377" spans="1:65" s="136" customFormat="1" x14ac:dyDescent="0.2">
      <c r="B377" s="137"/>
      <c r="D377" s="130" t="s">
        <v>163</v>
      </c>
      <c r="E377" s="138" t="s">
        <v>1</v>
      </c>
      <c r="F377" s="139" t="s">
        <v>643</v>
      </c>
      <c r="H377" s="140">
        <v>7</v>
      </c>
      <c r="I377" s="5"/>
      <c r="L377" s="137"/>
      <c r="M377" s="141"/>
      <c r="N377" s="142"/>
      <c r="O377" s="142"/>
      <c r="P377" s="142"/>
      <c r="Q377" s="142"/>
      <c r="R377" s="142"/>
      <c r="S377" s="142"/>
      <c r="T377" s="143"/>
      <c r="AT377" s="138" t="s">
        <v>163</v>
      </c>
      <c r="AU377" s="138" t="s">
        <v>87</v>
      </c>
      <c r="AV377" s="136" t="s">
        <v>87</v>
      </c>
      <c r="AW377" s="136" t="s">
        <v>32</v>
      </c>
      <c r="AX377" s="136" t="s">
        <v>85</v>
      </c>
      <c r="AY377" s="138" t="s">
        <v>155</v>
      </c>
    </row>
    <row r="378" spans="1:65" s="33" customFormat="1" ht="21.6" customHeight="1" x14ac:dyDescent="0.2">
      <c r="A378" s="30"/>
      <c r="B378" s="31"/>
      <c r="C378" s="114" t="s">
        <v>644</v>
      </c>
      <c r="D378" s="114" t="s">
        <v>157</v>
      </c>
      <c r="E378" s="115" t="s">
        <v>645</v>
      </c>
      <c r="F378" s="116" t="s">
        <v>646</v>
      </c>
      <c r="G378" s="117" t="s">
        <v>292</v>
      </c>
      <c r="H378" s="118">
        <v>340</v>
      </c>
      <c r="I378" s="4"/>
      <c r="J378" s="119">
        <f>ROUND(I378*H378,2)</f>
        <v>0</v>
      </c>
      <c r="K378" s="120"/>
      <c r="L378" s="31"/>
      <c r="M378" s="121" t="s">
        <v>1</v>
      </c>
      <c r="N378" s="122" t="s">
        <v>42</v>
      </c>
      <c r="O378" s="123"/>
      <c r="P378" s="124">
        <f>O378*H378</f>
        <v>0</v>
      </c>
      <c r="Q378" s="124">
        <v>0</v>
      </c>
      <c r="R378" s="124">
        <f>Q378*H378</f>
        <v>0</v>
      </c>
      <c r="S378" s="124">
        <v>0</v>
      </c>
      <c r="T378" s="125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26" t="s">
        <v>236</v>
      </c>
      <c r="AT378" s="126" t="s">
        <v>157</v>
      </c>
      <c r="AU378" s="126" t="s">
        <v>87</v>
      </c>
      <c r="AY378" s="20" t="s">
        <v>155</v>
      </c>
      <c r="BE378" s="127">
        <f>IF(N378="základní",J378,0)</f>
        <v>0</v>
      </c>
      <c r="BF378" s="127">
        <f>IF(N378="snížená",J378,0)</f>
        <v>0</v>
      </c>
      <c r="BG378" s="127">
        <f>IF(N378="zákl. přenesená",J378,0)</f>
        <v>0</v>
      </c>
      <c r="BH378" s="127">
        <f>IF(N378="sníž. přenesená",J378,0)</f>
        <v>0</v>
      </c>
      <c r="BI378" s="127">
        <f>IF(N378="nulová",J378,0)</f>
        <v>0</v>
      </c>
      <c r="BJ378" s="20" t="s">
        <v>85</v>
      </c>
      <c r="BK378" s="127">
        <f>ROUND(I378*H378,2)</f>
        <v>0</v>
      </c>
      <c r="BL378" s="20" t="s">
        <v>236</v>
      </c>
      <c r="BM378" s="126" t="s">
        <v>647</v>
      </c>
    </row>
    <row r="379" spans="1:65" s="136" customFormat="1" x14ac:dyDescent="0.2">
      <c r="B379" s="137"/>
      <c r="D379" s="130" t="s">
        <v>163</v>
      </c>
      <c r="E379" s="138" t="s">
        <v>1</v>
      </c>
      <c r="F379" s="139" t="s">
        <v>648</v>
      </c>
      <c r="H379" s="140">
        <v>187</v>
      </c>
      <c r="I379" s="5"/>
      <c r="L379" s="137"/>
      <c r="M379" s="141"/>
      <c r="N379" s="142"/>
      <c r="O379" s="142"/>
      <c r="P379" s="142"/>
      <c r="Q379" s="142"/>
      <c r="R379" s="142"/>
      <c r="S379" s="142"/>
      <c r="T379" s="143"/>
      <c r="AT379" s="138" t="s">
        <v>163</v>
      </c>
      <c r="AU379" s="138" t="s">
        <v>87</v>
      </c>
      <c r="AV379" s="136" t="s">
        <v>87</v>
      </c>
      <c r="AW379" s="136" t="s">
        <v>32</v>
      </c>
      <c r="AX379" s="136" t="s">
        <v>77</v>
      </c>
      <c r="AY379" s="138" t="s">
        <v>155</v>
      </c>
    </row>
    <row r="380" spans="1:65" s="136" customFormat="1" x14ac:dyDescent="0.2">
      <c r="B380" s="137"/>
      <c r="D380" s="130" t="s">
        <v>163</v>
      </c>
      <c r="E380" s="138" t="s">
        <v>1</v>
      </c>
      <c r="F380" s="139" t="s">
        <v>649</v>
      </c>
      <c r="H380" s="140">
        <v>153</v>
      </c>
      <c r="I380" s="5"/>
      <c r="L380" s="137"/>
      <c r="M380" s="141"/>
      <c r="N380" s="142"/>
      <c r="O380" s="142"/>
      <c r="P380" s="142"/>
      <c r="Q380" s="142"/>
      <c r="R380" s="142"/>
      <c r="S380" s="142"/>
      <c r="T380" s="143"/>
      <c r="AT380" s="138" t="s">
        <v>163</v>
      </c>
      <c r="AU380" s="138" t="s">
        <v>87</v>
      </c>
      <c r="AV380" s="136" t="s">
        <v>87</v>
      </c>
      <c r="AW380" s="136" t="s">
        <v>32</v>
      </c>
      <c r="AX380" s="136" t="s">
        <v>77</v>
      </c>
      <c r="AY380" s="138" t="s">
        <v>155</v>
      </c>
    </row>
    <row r="381" spans="1:65" s="33" customFormat="1" ht="21.6" customHeight="1" x14ac:dyDescent="0.2">
      <c r="A381" s="30"/>
      <c r="B381" s="31"/>
      <c r="C381" s="114" t="s">
        <v>650</v>
      </c>
      <c r="D381" s="114" t="s">
        <v>157</v>
      </c>
      <c r="E381" s="115" t="s">
        <v>651</v>
      </c>
      <c r="F381" s="116" t="s">
        <v>652</v>
      </c>
      <c r="G381" s="117" t="s">
        <v>292</v>
      </c>
      <c r="H381" s="118">
        <v>36</v>
      </c>
      <c r="I381" s="4"/>
      <c r="J381" s="119">
        <f>ROUND(I381*H381,2)</f>
        <v>0</v>
      </c>
      <c r="K381" s="120"/>
      <c r="L381" s="31"/>
      <c r="M381" s="121" t="s">
        <v>1</v>
      </c>
      <c r="N381" s="122" t="s">
        <v>42</v>
      </c>
      <c r="O381" s="123"/>
      <c r="P381" s="124">
        <f>O381*H381</f>
        <v>0</v>
      </c>
      <c r="Q381" s="124">
        <v>0</v>
      </c>
      <c r="R381" s="124">
        <f>Q381*H381</f>
        <v>0</v>
      </c>
      <c r="S381" s="124">
        <v>0</v>
      </c>
      <c r="T381" s="125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26" t="s">
        <v>236</v>
      </c>
      <c r="AT381" s="126" t="s">
        <v>157</v>
      </c>
      <c r="AU381" s="126" t="s">
        <v>87</v>
      </c>
      <c r="AY381" s="20" t="s">
        <v>155</v>
      </c>
      <c r="BE381" s="127">
        <f>IF(N381="základní",J381,0)</f>
        <v>0</v>
      </c>
      <c r="BF381" s="127">
        <f>IF(N381="snížená",J381,0)</f>
        <v>0</v>
      </c>
      <c r="BG381" s="127">
        <f>IF(N381="zákl. přenesená",J381,0)</f>
        <v>0</v>
      </c>
      <c r="BH381" s="127">
        <f>IF(N381="sníž. přenesená",J381,0)</f>
        <v>0</v>
      </c>
      <c r="BI381" s="127">
        <f>IF(N381="nulová",J381,0)</f>
        <v>0</v>
      </c>
      <c r="BJ381" s="20" t="s">
        <v>85</v>
      </c>
      <c r="BK381" s="127">
        <f>ROUND(I381*H381,2)</f>
        <v>0</v>
      </c>
      <c r="BL381" s="20" t="s">
        <v>236</v>
      </c>
      <c r="BM381" s="126" t="s">
        <v>653</v>
      </c>
    </row>
    <row r="382" spans="1:65" s="136" customFormat="1" x14ac:dyDescent="0.2">
      <c r="B382" s="137"/>
      <c r="D382" s="130" t="s">
        <v>163</v>
      </c>
      <c r="E382" s="138" t="s">
        <v>1</v>
      </c>
      <c r="F382" s="139" t="s">
        <v>654</v>
      </c>
      <c r="H382" s="140">
        <v>36</v>
      </c>
      <c r="I382" s="5"/>
      <c r="L382" s="137"/>
      <c r="M382" s="141"/>
      <c r="N382" s="142"/>
      <c r="O382" s="142"/>
      <c r="P382" s="142"/>
      <c r="Q382" s="142"/>
      <c r="R382" s="142"/>
      <c r="S382" s="142"/>
      <c r="T382" s="143"/>
      <c r="AT382" s="138" t="s">
        <v>163</v>
      </c>
      <c r="AU382" s="138" t="s">
        <v>87</v>
      </c>
      <c r="AV382" s="136" t="s">
        <v>87</v>
      </c>
      <c r="AW382" s="136" t="s">
        <v>32</v>
      </c>
      <c r="AX382" s="136" t="s">
        <v>85</v>
      </c>
      <c r="AY382" s="138" t="s">
        <v>155</v>
      </c>
    </row>
    <row r="383" spans="1:65" s="33" customFormat="1" ht="21.6" customHeight="1" x14ac:dyDescent="0.2">
      <c r="A383" s="30"/>
      <c r="B383" s="31"/>
      <c r="C383" s="114" t="s">
        <v>502</v>
      </c>
      <c r="D383" s="114" t="s">
        <v>157</v>
      </c>
      <c r="E383" s="115" t="s">
        <v>655</v>
      </c>
      <c r="F383" s="116" t="s">
        <v>656</v>
      </c>
      <c r="G383" s="117" t="s">
        <v>193</v>
      </c>
      <c r="H383" s="118">
        <v>0.61899999999999999</v>
      </c>
      <c r="I383" s="4"/>
      <c r="J383" s="119">
        <f>ROUND(I383*H383,2)</f>
        <v>0</v>
      </c>
      <c r="K383" s="120"/>
      <c r="L383" s="31"/>
      <c r="M383" s="121" t="s">
        <v>1</v>
      </c>
      <c r="N383" s="122" t="s">
        <v>42</v>
      </c>
      <c r="O383" s="123"/>
      <c r="P383" s="124">
        <f>O383*H383</f>
        <v>0</v>
      </c>
      <c r="Q383" s="124">
        <v>0</v>
      </c>
      <c r="R383" s="124">
        <f>Q383*H383</f>
        <v>0</v>
      </c>
      <c r="S383" s="124">
        <v>0</v>
      </c>
      <c r="T383" s="125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26" t="s">
        <v>236</v>
      </c>
      <c r="AT383" s="126" t="s">
        <v>157</v>
      </c>
      <c r="AU383" s="126" t="s">
        <v>87</v>
      </c>
      <c r="AY383" s="20" t="s">
        <v>155</v>
      </c>
      <c r="BE383" s="127">
        <f>IF(N383="základní",J383,0)</f>
        <v>0</v>
      </c>
      <c r="BF383" s="127">
        <f>IF(N383="snížená",J383,0)</f>
        <v>0</v>
      </c>
      <c r="BG383" s="127">
        <f>IF(N383="zákl. přenesená",J383,0)</f>
        <v>0</v>
      </c>
      <c r="BH383" s="127">
        <f>IF(N383="sníž. přenesená",J383,0)</f>
        <v>0</v>
      </c>
      <c r="BI383" s="127">
        <f>IF(N383="nulová",J383,0)</f>
        <v>0</v>
      </c>
      <c r="BJ383" s="20" t="s">
        <v>85</v>
      </c>
      <c r="BK383" s="127">
        <f>ROUND(I383*H383,2)</f>
        <v>0</v>
      </c>
      <c r="BL383" s="20" t="s">
        <v>236</v>
      </c>
      <c r="BM383" s="126" t="s">
        <v>657</v>
      </c>
    </row>
    <row r="384" spans="1:65" s="101" customFormat="1" ht="22.8" customHeight="1" x14ac:dyDescent="0.25">
      <c r="B384" s="102"/>
      <c r="D384" s="103" t="s">
        <v>76</v>
      </c>
      <c r="E384" s="112" t="s">
        <v>658</v>
      </c>
      <c r="F384" s="112" t="s">
        <v>659</v>
      </c>
      <c r="I384" s="3"/>
      <c r="J384" s="113">
        <f>BK384</f>
        <v>0</v>
      </c>
      <c r="L384" s="102"/>
      <c r="M384" s="106"/>
      <c r="N384" s="107"/>
      <c r="O384" s="107"/>
      <c r="P384" s="108">
        <f>SUM(P385:P478)</f>
        <v>0</v>
      </c>
      <c r="Q384" s="107"/>
      <c r="R384" s="108">
        <f>SUM(R385:R478)</f>
        <v>4.8727660379999991</v>
      </c>
      <c r="S384" s="107"/>
      <c r="T384" s="109">
        <f>SUM(T385:T478)</f>
        <v>0</v>
      </c>
      <c r="AR384" s="103" t="s">
        <v>87</v>
      </c>
      <c r="AT384" s="110" t="s">
        <v>76</v>
      </c>
      <c r="AU384" s="110" t="s">
        <v>85</v>
      </c>
      <c r="AY384" s="103" t="s">
        <v>155</v>
      </c>
      <c r="BK384" s="111">
        <f>SUM(BK385:BK478)</f>
        <v>0</v>
      </c>
    </row>
    <row r="385" spans="1:65" s="33" customFormat="1" ht="21.6" customHeight="1" x14ac:dyDescent="0.2">
      <c r="A385" s="30"/>
      <c r="B385" s="31"/>
      <c r="C385" s="114" t="s">
        <v>660</v>
      </c>
      <c r="D385" s="114" t="s">
        <v>157</v>
      </c>
      <c r="E385" s="115" t="s">
        <v>661</v>
      </c>
      <c r="F385" s="116" t="s">
        <v>662</v>
      </c>
      <c r="G385" s="117" t="s">
        <v>292</v>
      </c>
      <c r="H385" s="118">
        <v>91</v>
      </c>
      <c r="I385" s="4"/>
      <c r="J385" s="119">
        <f>ROUND(I385*H385,2)</f>
        <v>0</v>
      </c>
      <c r="K385" s="120"/>
      <c r="L385" s="31"/>
      <c r="M385" s="121" t="s">
        <v>1</v>
      </c>
      <c r="N385" s="122" t="s">
        <v>42</v>
      </c>
      <c r="O385" s="123"/>
      <c r="P385" s="124">
        <f>O385*H385</f>
        <v>0</v>
      </c>
      <c r="Q385" s="124">
        <v>3.0899999999999999E-3</v>
      </c>
      <c r="R385" s="124">
        <f>Q385*H385</f>
        <v>0.28119</v>
      </c>
      <c r="S385" s="124">
        <v>0</v>
      </c>
      <c r="T385" s="125">
        <f>S385*H385</f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26" t="s">
        <v>236</v>
      </c>
      <c r="AT385" s="126" t="s">
        <v>157</v>
      </c>
      <c r="AU385" s="126" t="s">
        <v>87</v>
      </c>
      <c r="AY385" s="20" t="s">
        <v>155</v>
      </c>
      <c r="BE385" s="127">
        <f>IF(N385="základní",J385,0)</f>
        <v>0</v>
      </c>
      <c r="BF385" s="127">
        <f>IF(N385="snížená",J385,0)</f>
        <v>0</v>
      </c>
      <c r="BG385" s="127">
        <f>IF(N385="zákl. přenesená",J385,0)</f>
        <v>0</v>
      </c>
      <c r="BH385" s="127">
        <f>IF(N385="sníž. přenesená",J385,0)</f>
        <v>0</v>
      </c>
      <c r="BI385" s="127">
        <f>IF(N385="nulová",J385,0)</f>
        <v>0</v>
      </c>
      <c r="BJ385" s="20" t="s">
        <v>85</v>
      </c>
      <c r="BK385" s="127">
        <f>ROUND(I385*H385,2)</f>
        <v>0</v>
      </c>
      <c r="BL385" s="20" t="s">
        <v>236</v>
      </c>
      <c r="BM385" s="126" t="s">
        <v>663</v>
      </c>
    </row>
    <row r="386" spans="1:65" s="136" customFormat="1" x14ac:dyDescent="0.2">
      <c r="B386" s="137"/>
      <c r="D386" s="130" t="s">
        <v>163</v>
      </c>
      <c r="E386" s="138" t="s">
        <v>1</v>
      </c>
      <c r="F386" s="139" t="s">
        <v>481</v>
      </c>
      <c r="H386" s="140">
        <v>91</v>
      </c>
      <c r="I386" s="5"/>
      <c r="L386" s="137"/>
      <c r="M386" s="141"/>
      <c r="N386" s="142"/>
      <c r="O386" s="142"/>
      <c r="P386" s="142"/>
      <c r="Q386" s="142"/>
      <c r="R386" s="142"/>
      <c r="S386" s="142"/>
      <c r="T386" s="143"/>
      <c r="AT386" s="138" t="s">
        <v>163</v>
      </c>
      <c r="AU386" s="138" t="s">
        <v>87</v>
      </c>
      <c r="AV386" s="136" t="s">
        <v>87</v>
      </c>
      <c r="AW386" s="136" t="s">
        <v>32</v>
      </c>
      <c r="AX386" s="136" t="s">
        <v>85</v>
      </c>
      <c r="AY386" s="138" t="s">
        <v>155</v>
      </c>
    </row>
    <row r="387" spans="1:65" s="33" customFormat="1" ht="21.6" customHeight="1" x14ac:dyDescent="0.2">
      <c r="A387" s="30"/>
      <c r="B387" s="31"/>
      <c r="C387" s="114" t="s">
        <v>664</v>
      </c>
      <c r="D387" s="114" t="s">
        <v>157</v>
      </c>
      <c r="E387" s="115" t="s">
        <v>665</v>
      </c>
      <c r="F387" s="116" t="s">
        <v>666</v>
      </c>
      <c r="G387" s="117" t="s">
        <v>292</v>
      </c>
      <c r="H387" s="118">
        <v>491</v>
      </c>
      <c r="I387" s="4"/>
      <c r="J387" s="119">
        <f>ROUND(I387*H387,2)</f>
        <v>0</v>
      </c>
      <c r="K387" s="120"/>
      <c r="L387" s="31"/>
      <c r="M387" s="121" t="s">
        <v>1</v>
      </c>
      <c r="N387" s="122" t="s">
        <v>42</v>
      </c>
      <c r="O387" s="123"/>
      <c r="P387" s="124">
        <f>O387*H387</f>
        <v>0</v>
      </c>
      <c r="Q387" s="124">
        <v>7.7999999999999999E-4</v>
      </c>
      <c r="R387" s="124">
        <f>Q387*H387</f>
        <v>0.38297999999999999</v>
      </c>
      <c r="S387" s="124">
        <v>0</v>
      </c>
      <c r="T387" s="125">
        <f>S387*H387</f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26" t="s">
        <v>236</v>
      </c>
      <c r="AT387" s="126" t="s">
        <v>157</v>
      </c>
      <c r="AU387" s="126" t="s">
        <v>87</v>
      </c>
      <c r="AY387" s="20" t="s">
        <v>155</v>
      </c>
      <c r="BE387" s="127">
        <f>IF(N387="základní",J387,0)</f>
        <v>0</v>
      </c>
      <c r="BF387" s="127">
        <f>IF(N387="snížená",J387,0)</f>
        <v>0</v>
      </c>
      <c r="BG387" s="127">
        <f>IF(N387="zákl. přenesená",J387,0)</f>
        <v>0</v>
      </c>
      <c r="BH387" s="127">
        <f>IF(N387="sníž. přenesená",J387,0)</f>
        <v>0</v>
      </c>
      <c r="BI387" s="127">
        <f>IF(N387="nulová",J387,0)</f>
        <v>0</v>
      </c>
      <c r="BJ387" s="20" t="s">
        <v>85</v>
      </c>
      <c r="BK387" s="127">
        <f>ROUND(I387*H387,2)</f>
        <v>0</v>
      </c>
      <c r="BL387" s="20" t="s">
        <v>236</v>
      </c>
      <c r="BM387" s="126" t="s">
        <v>667</v>
      </c>
    </row>
    <row r="388" spans="1:65" s="136" customFormat="1" x14ac:dyDescent="0.2">
      <c r="B388" s="137"/>
      <c r="D388" s="130" t="s">
        <v>163</v>
      </c>
      <c r="E388" s="138" t="s">
        <v>1</v>
      </c>
      <c r="F388" s="139" t="s">
        <v>668</v>
      </c>
      <c r="H388" s="140">
        <v>491</v>
      </c>
      <c r="I388" s="5"/>
      <c r="L388" s="137"/>
      <c r="M388" s="141"/>
      <c r="N388" s="142"/>
      <c r="O388" s="142"/>
      <c r="P388" s="142"/>
      <c r="Q388" s="142"/>
      <c r="R388" s="142"/>
      <c r="S388" s="142"/>
      <c r="T388" s="143"/>
      <c r="AT388" s="138" t="s">
        <v>163</v>
      </c>
      <c r="AU388" s="138" t="s">
        <v>87</v>
      </c>
      <c r="AV388" s="136" t="s">
        <v>87</v>
      </c>
      <c r="AW388" s="136" t="s">
        <v>32</v>
      </c>
      <c r="AX388" s="136" t="s">
        <v>85</v>
      </c>
      <c r="AY388" s="138" t="s">
        <v>155</v>
      </c>
    </row>
    <row r="389" spans="1:65" s="33" customFormat="1" ht="21.6" customHeight="1" x14ac:dyDescent="0.2">
      <c r="A389" s="30"/>
      <c r="B389" s="31"/>
      <c r="C389" s="114" t="s">
        <v>669</v>
      </c>
      <c r="D389" s="114" t="s">
        <v>157</v>
      </c>
      <c r="E389" s="115" t="s">
        <v>670</v>
      </c>
      <c r="F389" s="116" t="s">
        <v>671</v>
      </c>
      <c r="G389" s="117" t="s">
        <v>292</v>
      </c>
      <c r="H389" s="118">
        <v>177</v>
      </c>
      <c r="I389" s="4"/>
      <c r="J389" s="119">
        <f>ROUND(I389*H389,2)</f>
        <v>0</v>
      </c>
      <c r="K389" s="120"/>
      <c r="L389" s="31"/>
      <c r="M389" s="121" t="s">
        <v>1</v>
      </c>
      <c r="N389" s="122" t="s">
        <v>42</v>
      </c>
      <c r="O389" s="123"/>
      <c r="P389" s="124">
        <f>O389*H389</f>
        <v>0</v>
      </c>
      <c r="Q389" s="124">
        <v>9.6000000000000002E-4</v>
      </c>
      <c r="R389" s="124">
        <f>Q389*H389</f>
        <v>0.16992000000000002</v>
      </c>
      <c r="S389" s="124">
        <v>0</v>
      </c>
      <c r="T389" s="125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26" t="s">
        <v>236</v>
      </c>
      <c r="AT389" s="126" t="s">
        <v>157</v>
      </c>
      <c r="AU389" s="126" t="s">
        <v>87</v>
      </c>
      <c r="AY389" s="20" t="s">
        <v>155</v>
      </c>
      <c r="BE389" s="127">
        <f>IF(N389="základní",J389,0)</f>
        <v>0</v>
      </c>
      <c r="BF389" s="127">
        <f>IF(N389="snížená",J389,0)</f>
        <v>0</v>
      </c>
      <c r="BG389" s="127">
        <f>IF(N389="zákl. přenesená",J389,0)</f>
        <v>0</v>
      </c>
      <c r="BH389" s="127">
        <f>IF(N389="sníž. přenesená",J389,0)</f>
        <v>0</v>
      </c>
      <c r="BI389" s="127">
        <f>IF(N389="nulová",J389,0)</f>
        <v>0</v>
      </c>
      <c r="BJ389" s="20" t="s">
        <v>85</v>
      </c>
      <c r="BK389" s="127">
        <f>ROUND(I389*H389,2)</f>
        <v>0</v>
      </c>
      <c r="BL389" s="20" t="s">
        <v>236</v>
      </c>
      <c r="BM389" s="126" t="s">
        <v>672</v>
      </c>
    </row>
    <row r="390" spans="1:65" s="136" customFormat="1" x14ac:dyDescent="0.2">
      <c r="B390" s="137"/>
      <c r="D390" s="130" t="s">
        <v>163</v>
      </c>
      <c r="E390" s="138" t="s">
        <v>1</v>
      </c>
      <c r="F390" s="139" t="s">
        <v>673</v>
      </c>
      <c r="H390" s="140">
        <v>177</v>
      </c>
      <c r="I390" s="5"/>
      <c r="L390" s="137"/>
      <c r="M390" s="141"/>
      <c r="N390" s="142"/>
      <c r="O390" s="142"/>
      <c r="P390" s="142"/>
      <c r="Q390" s="142"/>
      <c r="R390" s="142"/>
      <c r="S390" s="142"/>
      <c r="T390" s="143"/>
      <c r="AT390" s="138" t="s">
        <v>163</v>
      </c>
      <c r="AU390" s="138" t="s">
        <v>87</v>
      </c>
      <c r="AV390" s="136" t="s">
        <v>87</v>
      </c>
      <c r="AW390" s="136" t="s">
        <v>32</v>
      </c>
      <c r="AX390" s="136" t="s">
        <v>85</v>
      </c>
      <c r="AY390" s="138" t="s">
        <v>155</v>
      </c>
    </row>
    <row r="391" spans="1:65" s="33" customFormat="1" ht="21.6" customHeight="1" x14ac:dyDescent="0.2">
      <c r="A391" s="30"/>
      <c r="B391" s="31"/>
      <c r="C391" s="114" t="s">
        <v>674</v>
      </c>
      <c r="D391" s="114" t="s">
        <v>157</v>
      </c>
      <c r="E391" s="115" t="s">
        <v>675</v>
      </c>
      <c r="F391" s="116" t="s">
        <v>676</v>
      </c>
      <c r="G391" s="117" t="s">
        <v>292</v>
      </c>
      <c r="H391" s="118">
        <v>32</v>
      </c>
      <c r="I391" s="4"/>
      <c r="J391" s="119">
        <f>ROUND(I391*H391,2)</f>
        <v>0</v>
      </c>
      <c r="K391" s="120"/>
      <c r="L391" s="31"/>
      <c r="M391" s="121" t="s">
        <v>1</v>
      </c>
      <c r="N391" s="122" t="s">
        <v>42</v>
      </c>
      <c r="O391" s="123"/>
      <c r="P391" s="124">
        <f>O391*H391</f>
        <v>0</v>
      </c>
      <c r="Q391" s="124">
        <v>1.25E-3</v>
      </c>
      <c r="R391" s="124">
        <f>Q391*H391</f>
        <v>0.04</v>
      </c>
      <c r="S391" s="124">
        <v>0</v>
      </c>
      <c r="T391" s="125">
        <f>S391*H391</f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26" t="s">
        <v>236</v>
      </c>
      <c r="AT391" s="126" t="s">
        <v>157</v>
      </c>
      <c r="AU391" s="126" t="s">
        <v>87</v>
      </c>
      <c r="AY391" s="20" t="s">
        <v>155</v>
      </c>
      <c r="BE391" s="127">
        <f>IF(N391="základní",J391,0)</f>
        <v>0</v>
      </c>
      <c r="BF391" s="127">
        <f>IF(N391="snížená",J391,0)</f>
        <v>0</v>
      </c>
      <c r="BG391" s="127">
        <f>IF(N391="zákl. přenesená",J391,0)</f>
        <v>0</v>
      </c>
      <c r="BH391" s="127">
        <f>IF(N391="sníž. přenesená",J391,0)</f>
        <v>0</v>
      </c>
      <c r="BI391" s="127">
        <f>IF(N391="nulová",J391,0)</f>
        <v>0</v>
      </c>
      <c r="BJ391" s="20" t="s">
        <v>85</v>
      </c>
      <c r="BK391" s="127">
        <f>ROUND(I391*H391,2)</f>
        <v>0</v>
      </c>
      <c r="BL391" s="20" t="s">
        <v>236</v>
      </c>
      <c r="BM391" s="126" t="s">
        <v>677</v>
      </c>
    </row>
    <row r="392" spans="1:65" s="136" customFormat="1" x14ac:dyDescent="0.2">
      <c r="B392" s="137"/>
      <c r="D392" s="130" t="s">
        <v>163</v>
      </c>
      <c r="E392" s="138" t="s">
        <v>1</v>
      </c>
      <c r="F392" s="139" t="s">
        <v>678</v>
      </c>
      <c r="H392" s="140">
        <v>32</v>
      </c>
      <c r="I392" s="5"/>
      <c r="L392" s="137"/>
      <c r="M392" s="141"/>
      <c r="N392" s="142"/>
      <c r="O392" s="142"/>
      <c r="P392" s="142"/>
      <c r="Q392" s="142"/>
      <c r="R392" s="142"/>
      <c r="S392" s="142"/>
      <c r="T392" s="143"/>
      <c r="AT392" s="138" t="s">
        <v>163</v>
      </c>
      <c r="AU392" s="138" t="s">
        <v>87</v>
      </c>
      <c r="AV392" s="136" t="s">
        <v>87</v>
      </c>
      <c r="AW392" s="136" t="s">
        <v>32</v>
      </c>
      <c r="AX392" s="136" t="s">
        <v>77</v>
      </c>
      <c r="AY392" s="138" t="s">
        <v>155</v>
      </c>
    </row>
    <row r="393" spans="1:65" s="33" customFormat="1" ht="21.6" customHeight="1" x14ac:dyDescent="0.2">
      <c r="A393" s="30"/>
      <c r="B393" s="31"/>
      <c r="C393" s="114" t="s">
        <v>679</v>
      </c>
      <c r="D393" s="114" t="s">
        <v>157</v>
      </c>
      <c r="E393" s="115" t="s">
        <v>680</v>
      </c>
      <c r="F393" s="116" t="s">
        <v>681</v>
      </c>
      <c r="G393" s="117" t="s">
        <v>292</v>
      </c>
      <c r="H393" s="118">
        <v>156</v>
      </c>
      <c r="I393" s="4"/>
      <c r="J393" s="119">
        <f>ROUND(I393*H393,2)</f>
        <v>0</v>
      </c>
      <c r="K393" s="120"/>
      <c r="L393" s="31"/>
      <c r="M393" s="121" t="s">
        <v>1</v>
      </c>
      <c r="N393" s="122" t="s">
        <v>42</v>
      </c>
      <c r="O393" s="123"/>
      <c r="P393" s="124">
        <f>O393*H393</f>
        <v>0</v>
      </c>
      <c r="Q393" s="124">
        <v>2.5600000000000002E-3</v>
      </c>
      <c r="R393" s="124">
        <f>Q393*H393</f>
        <v>0.39936000000000005</v>
      </c>
      <c r="S393" s="124">
        <v>0</v>
      </c>
      <c r="T393" s="125">
        <f>S393*H393</f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26" t="s">
        <v>236</v>
      </c>
      <c r="AT393" s="126" t="s">
        <v>157</v>
      </c>
      <c r="AU393" s="126" t="s">
        <v>87</v>
      </c>
      <c r="AY393" s="20" t="s">
        <v>155</v>
      </c>
      <c r="BE393" s="127">
        <f>IF(N393="základní",J393,0)</f>
        <v>0</v>
      </c>
      <c r="BF393" s="127">
        <f>IF(N393="snížená",J393,0)</f>
        <v>0</v>
      </c>
      <c r="BG393" s="127">
        <f>IF(N393="zákl. přenesená",J393,0)</f>
        <v>0</v>
      </c>
      <c r="BH393" s="127">
        <f>IF(N393="sníž. přenesená",J393,0)</f>
        <v>0</v>
      </c>
      <c r="BI393" s="127">
        <f>IF(N393="nulová",J393,0)</f>
        <v>0</v>
      </c>
      <c r="BJ393" s="20" t="s">
        <v>85</v>
      </c>
      <c r="BK393" s="127">
        <f>ROUND(I393*H393,2)</f>
        <v>0</v>
      </c>
      <c r="BL393" s="20" t="s">
        <v>236</v>
      </c>
      <c r="BM393" s="126" t="s">
        <v>682</v>
      </c>
    </row>
    <row r="394" spans="1:65" s="136" customFormat="1" x14ac:dyDescent="0.2">
      <c r="B394" s="137"/>
      <c r="D394" s="130" t="s">
        <v>163</v>
      </c>
      <c r="E394" s="138" t="s">
        <v>1</v>
      </c>
      <c r="F394" s="139" t="s">
        <v>683</v>
      </c>
      <c r="H394" s="140">
        <v>156</v>
      </c>
      <c r="I394" s="5"/>
      <c r="L394" s="137"/>
      <c r="M394" s="141"/>
      <c r="N394" s="142"/>
      <c r="O394" s="142"/>
      <c r="P394" s="142"/>
      <c r="Q394" s="142"/>
      <c r="R394" s="142"/>
      <c r="S394" s="142"/>
      <c r="T394" s="143"/>
      <c r="AT394" s="138" t="s">
        <v>163</v>
      </c>
      <c r="AU394" s="138" t="s">
        <v>87</v>
      </c>
      <c r="AV394" s="136" t="s">
        <v>87</v>
      </c>
      <c r="AW394" s="136" t="s">
        <v>32</v>
      </c>
      <c r="AX394" s="136" t="s">
        <v>85</v>
      </c>
      <c r="AY394" s="138" t="s">
        <v>155</v>
      </c>
    </row>
    <row r="395" spans="1:65" s="33" customFormat="1" ht="21.6" customHeight="1" x14ac:dyDescent="0.2">
      <c r="A395" s="30"/>
      <c r="B395" s="31"/>
      <c r="C395" s="114" t="s">
        <v>684</v>
      </c>
      <c r="D395" s="114" t="s">
        <v>157</v>
      </c>
      <c r="E395" s="115" t="s">
        <v>685</v>
      </c>
      <c r="F395" s="116" t="s">
        <v>686</v>
      </c>
      <c r="G395" s="117" t="s">
        <v>292</v>
      </c>
      <c r="H395" s="118">
        <v>6</v>
      </c>
      <c r="I395" s="4"/>
      <c r="J395" s="119">
        <f>ROUND(I395*H395,2)</f>
        <v>0</v>
      </c>
      <c r="K395" s="120"/>
      <c r="L395" s="31"/>
      <c r="M395" s="121" t="s">
        <v>1</v>
      </c>
      <c r="N395" s="122" t="s">
        <v>42</v>
      </c>
      <c r="O395" s="123"/>
      <c r="P395" s="124">
        <f>O395*H395</f>
        <v>0</v>
      </c>
      <c r="Q395" s="124">
        <v>3.64E-3</v>
      </c>
      <c r="R395" s="124">
        <f>Q395*H395</f>
        <v>2.1839999999999998E-2</v>
      </c>
      <c r="S395" s="124">
        <v>0</v>
      </c>
      <c r="T395" s="125">
        <f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26" t="s">
        <v>236</v>
      </c>
      <c r="AT395" s="126" t="s">
        <v>157</v>
      </c>
      <c r="AU395" s="126" t="s">
        <v>87</v>
      </c>
      <c r="AY395" s="20" t="s">
        <v>155</v>
      </c>
      <c r="BE395" s="127">
        <f>IF(N395="základní",J395,0)</f>
        <v>0</v>
      </c>
      <c r="BF395" s="127">
        <f>IF(N395="snížená",J395,0)</f>
        <v>0</v>
      </c>
      <c r="BG395" s="127">
        <f>IF(N395="zákl. přenesená",J395,0)</f>
        <v>0</v>
      </c>
      <c r="BH395" s="127">
        <f>IF(N395="sníž. přenesená",J395,0)</f>
        <v>0</v>
      </c>
      <c r="BI395" s="127">
        <f>IF(N395="nulová",J395,0)</f>
        <v>0</v>
      </c>
      <c r="BJ395" s="20" t="s">
        <v>85</v>
      </c>
      <c r="BK395" s="127">
        <f>ROUND(I395*H395,2)</f>
        <v>0</v>
      </c>
      <c r="BL395" s="20" t="s">
        <v>236</v>
      </c>
      <c r="BM395" s="126" t="s">
        <v>687</v>
      </c>
    </row>
    <row r="396" spans="1:65" s="136" customFormat="1" x14ac:dyDescent="0.2">
      <c r="B396" s="137"/>
      <c r="D396" s="130" t="s">
        <v>163</v>
      </c>
      <c r="E396" s="138" t="s">
        <v>1</v>
      </c>
      <c r="F396" s="139" t="s">
        <v>184</v>
      </c>
      <c r="H396" s="140">
        <v>6</v>
      </c>
      <c r="I396" s="5"/>
      <c r="L396" s="137"/>
      <c r="M396" s="141"/>
      <c r="N396" s="142"/>
      <c r="O396" s="142"/>
      <c r="P396" s="142"/>
      <c r="Q396" s="142"/>
      <c r="R396" s="142"/>
      <c r="S396" s="142"/>
      <c r="T396" s="143"/>
      <c r="AT396" s="138" t="s">
        <v>163</v>
      </c>
      <c r="AU396" s="138" t="s">
        <v>87</v>
      </c>
      <c r="AV396" s="136" t="s">
        <v>87</v>
      </c>
      <c r="AW396" s="136" t="s">
        <v>32</v>
      </c>
      <c r="AX396" s="136" t="s">
        <v>85</v>
      </c>
      <c r="AY396" s="138" t="s">
        <v>155</v>
      </c>
    </row>
    <row r="397" spans="1:65" s="33" customFormat="1" ht="21.6" customHeight="1" x14ac:dyDescent="0.2">
      <c r="A397" s="30"/>
      <c r="B397" s="31"/>
      <c r="C397" s="114" t="s">
        <v>688</v>
      </c>
      <c r="D397" s="114" t="s">
        <v>157</v>
      </c>
      <c r="E397" s="115" t="s">
        <v>689</v>
      </c>
      <c r="F397" s="116" t="s">
        <v>690</v>
      </c>
      <c r="G397" s="117" t="s">
        <v>292</v>
      </c>
      <c r="H397" s="118">
        <v>100</v>
      </c>
      <c r="I397" s="4"/>
      <c r="J397" s="119">
        <f>ROUND(I397*H397,2)</f>
        <v>0</v>
      </c>
      <c r="K397" s="120"/>
      <c r="L397" s="31"/>
      <c r="M397" s="121" t="s">
        <v>1</v>
      </c>
      <c r="N397" s="122" t="s">
        <v>42</v>
      </c>
      <c r="O397" s="123"/>
      <c r="P397" s="124">
        <f>O397*H397</f>
        <v>0</v>
      </c>
      <c r="Q397" s="124">
        <v>6.1000000000000004E-3</v>
      </c>
      <c r="R397" s="124">
        <f>Q397*H397</f>
        <v>0.61</v>
      </c>
      <c r="S397" s="124">
        <v>0</v>
      </c>
      <c r="T397" s="125">
        <f>S397*H397</f>
        <v>0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26" t="s">
        <v>236</v>
      </c>
      <c r="AT397" s="126" t="s">
        <v>157</v>
      </c>
      <c r="AU397" s="126" t="s">
        <v>87</v>
      </c>
      <c r="AY397" s="20" t="s">
        <v>155</v>
      </c>
      <c r="BE397" s="127">
        <f>IF(N397="základní",J397,0)</f>
        <v>0</v>
      </c>
      <c r="BF397" s="127">
        <f>IF(N397="snížená",J397,0)</f>
        <v>0</v>
      </c>
      <c r="BG397" s="127">
        <f>IF(N397="zákl. přenesená",J397,0)</f>
        <v>0</v>
      </c>
      <c r="BH397" s="127">
        <f>IF(N397="sníž. přenesená",J397,0)</f>
        <v>0</v>
      </c>
      <c r="BI397" s="127">
        <f>IF(N397="nulová",J397,0)</f>
        <v>0</v>
      </c>
      <c r="BJ397" s="20" t="s">
        <v>85</v>
      </c>
      <c r="BK397" s="127">
        <f>ROUND(I397*H397,2)</f>
        <v>0</v>
      </c>
      <c r="BL397" s="20" t="s">
        <v>236</v>
      </c>
      <c r="BM397" s="126" t="s">
        <v>691</v>
      </c>
    </row>
    <row r="398" spans="1:65" s="136" customFormat="1" x14ac:dyDescent="0.2">
      <c r="B398" s="137"/>
      <c r="D398" s="130" t="s">
        <v>163</v>
      </c>
      <c r="E398" s="138" t="s">
        <v>1</v>
      </c>
      <c r="F398" s="139" t="s">
        <v>692</v>
      </c>
      <c r="H398" s="140">
        <v>100</v>
      </c>
      <c r="I398" s="5"/>
      <c r="L398" s="137"/>
      <c r="M398" s="141"/>
      <c r="N398" s="142"/>
      <c r="O398" s="142"/>
      <c r="P398" s="142"/>
      <c r="Q398" s="142"/>
      <c r="R398" s="142"/>
      <c r="S398" s="142"/>
      <c r="T398" s="143"/>
      <c r="AT398" s="138" t="s">
        <v>163</v>
      </c>
      <c r="AU398" s="138" t="s">
        <v>87</v>
      </c>
      <c r="AV398" s="136" t="s">
        <v>87</v>
      </c>
      <c r="AW398" s="136" t="s">
        <v>32</v>
      </c>
      <c r="AX398" s="136" t="s">
        <v>85</v>
      </c>
      <c r="AY398" s="138" t="s">
        <v>155</v>
      </c>
    </row>
    <row r="399" spans="1:65" s="33" customFormat="1" ht="21.6" customHeight="1" x14ac:dyDescent="0.2">
      <c r="A399" s="30"/>
      <c r="B399" s="31"/>
      <c r="C399" s="114" t="s">
        <v>693</v>
      </c>
      <c r="D399" s="114" t="s">
        <v>157</v>
      </c>
      <c r="E399" s="115" t="s">
        <v>694</v>
      </c>
      <c r="F399" s="116" t="s">
        <v>695</v>
      </c>
      <c r="G399" s="117" t="s">
        <v>292</v>
      </c>
      <c r="H399" s="118">
        <v>160</v>
      </c>
      <c r="I399" s="4"/>
      <c r="J399" s="119">
        <f>ROUND(I399*H399,2)</f>
        <v>0</v>
      </c>
      <c r="K399" s="120"/>
      <c r="L399" s="31"/>
      <c r="M399" s="121" t="s">
        <v>1</v>
      </c>
      <c r="N399" s="122" t="s">
        <v>42</v>
      </c>
      <c r="O399" s="123"/>
      <c r="P399" s="124">
        <f>O399*H399</f>
        <v>0</v>
      </c>
      <c r="Q399" s="124">
        <v>1.4840000000000001E-2</v>
      </c>
      <c r="R399" s="124">
        <f>Q399*H399</f>
        <v>2.3744000000000001</v>
      </c>
      <c r="S399" s="124">
        <v>0</v>
      </c>
      <c r="T399" s="125">
        <f>S399*H399</f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26" t="s">
        <v>236</v>
      </c>
      <c r="AT399" s="126" t="s">
        <v>157</v>
      </c>
      <c r="AU399" s="126" t="s">
        <v>87</v>
      </c>
      <c r="AY399" s="20" t="s">
        <v>155</v>
      </c>
      <c r="BE399" s="127">
        <f>IF(N399="základní",J399,0)</f>
        <v>0</v>
      </c>
      <c r="BF399" s="127">
        <f>IF(N399="snížená",J399,0)</f>
        <v>0</v>
      </c>
      <c r="BG399" s="127">
        <f>IF(N399="zákl. přenesená",J399,0)</f>
        <v>0</v>
      </c>
      <c r="BH399" s="127">
        <f>IF(N399="sníž. přenesená",J399,0)</f>
        <v>0</v>
      </c>
      <c r="BI399" s="127">
        <f>IF(N399="nulová",J399,0)</f>
        <v>0</v>
      </c>
      <c r="BJ399" s="20" t="s">
        <v>85</v>
      </c>
      <c r="BK399" s="127">
        <f>ROUND(I399*H399,2)</f>
        <v>0</v>
      </c>
      <c r="BL399" s="20" t="s">
        <v>236</v>
      </c>
      <c r="BM399" s="126" t="s">
        <v>696</v>
      </c>
    </row>
    <row r="400" spans="1:65" s="136" customFormat="1" x14ac:dyDescent="0.2">
      <c r="B400" s="137"/>
      <c r="D400" s="130" t="s">
        <v>163</v>
      </c>
      <c r="E400" s="138" t="s">
        <v>1</v>
      </c>
      <c r="F400" s="139" t="s">
        <v>697</v>
      </c>
      <c r="H400" s="140">
        <v>160</v>
      </c>
      <c r="I400" s="5"/>
      <c r="L400" s="137"/>
      <c r="M400" s="141"/>
      <c r="N400" s="142"/>
      <c r="O400" s="142"/>
      <c r="P400" s="142"/>
      <c r="Q400" s="142"/>
      <c r="R400" s="142"/>
      <c r="S400" s="142"/>
      <c r="T400" s="143"/>
      <c r="AT400" s="138" t="s">
        <v>163</v>
      </c>
      <c r="AU400" s="138" t="s">
        <v>87</v>
      </c>
      <c r="AV400" s="136" t="s">
        <v>87</v>
      </c>
      <c r="AW400" s="136" t="s">
        <v>32</v>
      </c>
      <c r="AX400" s="136" t="s">
        <v>85</v>
      </c>
      <c r="AY400" s="138" t="s">
        <v>155</v>
      </c>
    </row>
    <row r="401" spans="1:65" s="33" customFormat="1" ht="21.6" customHeight="1" x14ac:dyDescent="0.2">
      <c r="A401" s="30"/>
      <c r="B401" s="31"/>
      <c r="C401" s="114" t="s">
        <v>698</v>
      </c>
      <c r="D401" s="114" t="s">
        <v>157</v>
      </c>
      <c r="E401" s="115" t="s">
        <v>699</v>
      </c>
      <c r="F401" s="116" t="s">
        <v>700</v>
      </c>
      <c r="G401" s="117" t="s">
        <v>292</v>
      </c>
      <c r="H401" s="118">
        <v>1</v>
      </c>
      <c r="I401" s="4"/>
      <c r="J401" s="119">
        <f>ROUND(I401*H401,2)</f>
        <v>0</v>
      </c>
      <c r="K401" s="120"/>
      <c r="L401" s="31"/>
      <c r="M401" s="121" t="s">
        <v>1</v>
      </c>
      <c r="N401" s="122" t="s">
        <v>42</v>
      </c>
      <c r="O401" s="123"/>
      <c r="P401" s="124">
        <f>O401*H401</f>
        <v>0</v>
      </c>
      <c r="Q401" s="124">
        <v>2.2919999999999999E-2</v>
      </c>
      <c r="R401" s="124">
        <f>Q401*H401</f>
        <v>2.2919999999999999E-2</v>
      </c>
      <c r="S401" s="124">
        <v>0</v>
      </c>
      <c r="T401" s="125">
        <f>S401*H401</f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26" t="s">
        <v>236</v>
      </c>
      <c r="AT401" s="126" t="s">
        <v>157</v>
      </c>
      <c r="AU401" s="126" t="s">
        <v>87</v>
      </c>
      <c r="AY401" s="20" t="s">
        <v>155</v>
      </c>
      <c r="BE401" s="127">
        <f>IF(N401="základní",J401,0)</f>
        <v>0</v>
      </c>
      <c r="BF401" s="127">
        <f>IF(N401="snížená",J401,0)</f>
        <v>0</v>
      </c>
      <c r="BG401" s="127">
        <f>IF(N401="zákl. přenesená",J401,0)</f>
        <v>0</v>
      </c>
      <c r="BH401" s="127">
        <f>IF(N401="sníž. přenesená",J401,0)</f>
        <v>0</v>
      </c>
      <c r="BI401" s="127">
        <f>IF(N401="nulová",J401,0)</f>
        <v>0</v>
      </c>
      <c r="BJ401" s="20" t="s">
        <v>85</v>
      </c>
      <c r="BK401" s="127">
        <f>ROUND(I401*H401,2)</f>
        <v>0</v>
      </c>
      <c r="BL401" s="20" t="s">
        <v>236</v>
      </c>
      <c r="BM401" s="126" t="s">
        <v>701</v>
      </c>
    </row>
    <row r="402" spans="1:65" s="136" customFormat="1" x14ac:dyDescent="0.2">
      <c r="B402" s="137"/>
      <c r="D402" s="130" t="s">
        <v>163</v>
      </c>
      <c r="E402" s="138" t="s">
        <v>1</v>
      </c>
      <c r="F402" s="139" t="s">
        <v>85</v>
      </c>
      <c r="H402" s="140">
        <v>1</v>
      </c>
      <c r="I402" s="5"/>
      <c r="L402" s="137"/>
      <c r="M402" s="141"/>
      <c r="N402" s="142"/>
      <c r="O402" s="142"/>
      <c r="P402" s="142"/>
      <c r="Q402" s="142"/>
      <c r="R402" s="142"/>
      <c r="S402" s="142"/>
      <c r="T402" s="143"/>
      <c r="AT402" s="138" t="s">
        <v>163</v>
      </c>
      <c r="AU402" s="138" t="s">
        <v>87</v>
      </c>
      <c r="AV402" s="136" t="s">
        <v>87</v>
      </c>
      <c r="AW402" s="136" t="s">
        <v>32</v>
      </c>
      <c r="AX402" s="136" t="s">
        <v>85</v>
      </c>
      <c r="AY402" s="138" t="s">
        <v>155</v>
      </c>
    </row>
    <row r="403" spans="1:65" s="33" customFormat="1" ht="21.6" customHeight="1" x14ac:dyDescent="0.2">
      <c r="A403" s="30"/>
      <c r="B403" s="31"/>
      <c r="C403" s="114" t="s">
        <v>702</v>
      </c>
      <c r="D403" s="114" t="s">
        <v>157</v>
      </c>
      <c r="E403" s="115" t="s">
        <v>703</v>
      </c>
      <c r="F403" s="116" t="s">
        <v>704</v>
      </c>
      <c r="G403" s="117" t="s">
        <v>218</v>
      </c>
      <c r="H403" s="118">
        <v>45</v>
      </c>
      <c r="I403" s="4"/>
      <c r="J403" s="119">
        <f>ROUND(I403*H403,2)</f>
        <v>0</v>
      </c>
      <c r="K403" s="120"/>
      <c r="L403" s="31"/>
      <c r="M403" s="121" t="s">
        <v>1</v>
      </c>
      <c r="N403" s="122" t="s">
        <v>42</v>
      </c>
      <c r="O403" s="123"/>
      <c r="P403" s="124">
        <f>O403*H403</f>
        <v>0</v>
      </c>
      <c r="Q403" s="124">
        <v>8.0000000000000007E-5</v>
      </c>
      <c r="R403" s="124">
        <f>Q403*H403</f>
        <v>3.6000000000000003E-3</v>
      </c>
      <c r="S403" s="124">
        <v>0</v>
      </c>
      <c r="T403" s="125">
        <f>S403*H403</f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26" t="s">
        <v>236</v>
      </c>
      <c r="AT403" s="126" t="s">
        <v>157</v>
      </c>
      <c r="AU403" s="126" t="s">
        <v>87</v>
      </c>
      <c r="AY403" s="20" t="s">
        <v>155</v>
      </c>
      <c r="BE403" s="127">
        <f>IF(N403="základní",J403,0)</f>
        <v>0</v>
      </c>
      <c r="BF403" s="127">
        <f>IF(N403="snížená",J403,0)</f>
        <v>0</v>
      </c>
      <c r="BG403" s="127">
        <f>IF(N403="zákl. přenesená",J403,0)</f>
        <v>0</v>
      </c>
      <c r="BH403" s="127">
        <f>IF(N403="sníž. přenesená",J403,0)</f>
        <v>0</v>
      </c>
      <c r="BI403" s="127">
        <f>IF(N403="nulová",J403,0)</f>
        <v>0</v>
      </c>
      <c r="BJ403" s="20" t="s">
        <v>85</v>
      </c>
      <c r="BK403" s="127">
        <f>ROUND(I403*H403,2)</f>
        <v>0</v>
      </c>
      <c r="BL403" s="20" t="s">
        <v>236</v>
      </c>
      <c r="BM403" s="126" t="s">
        <v>705</v>
      </c>
    </row>
    <row r="404" spans="1:65" s="136" customFormat="1" x14ac:dyDescent="0.2">
      <c r="B404" s="137"/>
      <c r="D404" s="130" t="s">
        <v>163</v>
      </c>
      <c r="E404" s="138" t="s">
        <v>1</v>
      </c>
      <c r="F404" s="139" t="s">
        <v>363</v>
      </c>
      <c r="H404" s="140">
        <v>45</v>
      </c>
      <c r="I404" s="5"/>
      <c r="L404" s="137"/>
      <c r="M404" s="141"/>
      <c r="N404" s="142"/>
      <c r="O404" s="142"/>
      <c r="P404" s="142"/>
      <c r="Q404" s="142"/>
      <c r="R404" s="142"/>
      <c r="S404" s="142"/>
      <c r="T404" s="143"/>
      <c r="AT404" s="138" t="s">
        <v>163</v>
      </c>
      <c r="AU404" s="138" t="s">
        <v>87</v>
      </c>
      <c r="AV404" s="136" t="s">
        <v>87</v>
      </c>
      <c r="AW404" s="136" t="s">
        <v>32</v>
      </c>
      <c r="AX404" s="136" t="s">
        <v>85</v>
      </c>
      <c r="AY404" s="138" t="s">
        <v>155</v>
      </c>
    </row>
    <row r="405" spans="1:65" s="33" customFormat="1" ht="21.6" customHeight="1" x14ac:dyDescent="0.2">
      <c r="A405" s="30"/>
      <c r="B405" s="31"/>
      <c r="C405" s="114" t="s">
        <v>706</v>
      </c>
      <c r="D405" s="114" t="s">
        <v>157</v>
      </c>
      <c r="E405" s="115" t="s">
        <v>707</v>
      </c>
      <c r="F405" s="116" t="s">
        <v>708</v>
      </c>
      <c r="G405" s="117" t="s">
        <v>218</v>
      </c>
      <c r="H405" s="118">
        <v>84</v>
      </c>
      <c r="I405" s="4"/>
      <c r="J405" s="119">
        <f>ROUND(I405*H405,2)</f>
        <v>0</v>
      </c>
      <c r="K405" s="120"/>
      <c r="L405" s="31"/>
      <c r="M405" s="121" t="s">
        <v>1</v>
      </c>
      <c r="N405" s="122" t="s">
        <v>42</v>
      </c>
      <c r="O405" s="123"/>
      <c r="P405" s="124">
        <f>O405*H405</f>
        <v>0</v>
      </c>
      <c r="Q405" s="124">
        <v>1.1E-4</v>
      </c>
      <c r="R405" s="124">
        <f>Q405*H405</f>
        <v>9.2399999999999999E-3</v>
      </c>
      <c r="S405" s="124">
        <v>0</v>
      </c>
      <c r="T405" s="125">
        <f>S405*H405</f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26" t="s">
        <v>236</v>
      </c>
      <c r="AT405" s="126" t="s">
        <v>157</v>
      </c>
      <c r="AU405" s="126" t="s">
        <v>87</v>
      </c>
      <c r="AY405" s="20" t="s">
        <v>155</v>
      </c>
      <c r="BE405" s="127">
        <f>IF(N405="základní",J405,0)</f>
        <v>0</v>
      </c>
      <c r="BF405" s="127">
        <f>IF(N405="snížená",J405,0)</f>
        <v>0</v>
      </c>
      <c r="BG405" s="127">
        <f>IF(N405="zákl. přenesená",J405,0)</f>
        <v>0</v>
      </c>
      <c r="BH405" s="127">
        <f>IF(N405="sníž. přenesená",J405,0)</f>
        <v>0</v>
      </c>
      <c r="BI405" s="127">
        <f>IF(N405="nulová",J405,0)</f>
        <v>0</v>
      </c>
      <c r="BJ405" s="20" t="s">
        <v>85</v>
      </c>
      <c r="BK405" s="127">
        <f>ROUND(I405*H405,2)</f>
        <v>0</v>
      </c>
      <c r="BL405" s="20" t="s">
        <v>236</v>
      </c>
      <c r="BM405" s="126" t="s">
        <v>709</v>
      </c>
    </row>
    <row r="406" spans="1:65" s="136" customFormat="1" x14ac:dyDescent="0.2">
      <c r="B406" s="137"/>
      <c r="D406" s="130" t="s">
        <v>163</v>
      </c>
      <c r="E406" s="138" t="s">
        <v>1</v>
      </c>
      <c r="F406" s="139" t="s">
        <v>710</v>
      </c>
      <c r="H406" s="140">
        <v>84</v>
      </c>
      <c r="I406" s="5"/>
      <c r="L406" s="137"/>
      <c r="M406" s="141"/>
      <c r="N406" s="142"/>
      <c r="O406" s="142"/>
      <c r="P406" s="142"/>
      <c r="Q406" s="142"/>
      <c r="R406" s="142"/>
      <c r="S406" s="142"/>
      <c r="T406" s="143"/>
      <c r="AT406" s="138" t="s">
        <v>163</v>
      </c>
      <c r="AU406" s="138" t="s">
        <v>87</v>
      </c>
      <c r="AV406" s="136" t="s">
        <v>87</v>
      </c>
      <c r="AW406" s="136" t="s">
        <v>32</v>
      </c>
      <c r="AX406" s="136" t="s">
        <v>85</v>
      </c>
      <c r="AY406" s="138" t="s">
        <v>155</v>
      </c>
    </row>
    <row r="407" spans="1:65" s="33" customFormat="1" ht="21.6" customHeight="1" x14ac:dyDescent="0.2">
      <c r="A407" s="30"/>
      <c r="B407" s="31"/>
      <c r="C407" s="114" t="s">
        <v>711</v>
      </c>
      <c r="D407" s="114" t="s">
        <v>157</v>
      </c>
      <c r="E407" s="115" t="s">
        <v>712</v>
      </c>
      <c r="F407" s="116" t="s">
        <v>713</v>
      </c>
      <c r="G407" s="117" t="s">
        <v>218</v>
      </c>
      <c r="H407" s="118">
        <v>130</v>
      </c>
      <c r="I407" s="4"/>
      <c r="J407" s="119">
        <f>ROUND(I407*H407,2)</f>
        <v>0</v>
      </c>
      <c r="K407" s="120"/>
      <c r="L407" s="31"/>
      <c r="M407" s="121" t="s">
        <v>1</v>
      </c>
      <c r="N407" s="122" t="s">
        <v>42</v>
      </c>
      <c r="O407" s="123"/>
      <c r="P407" s="124">
        <f>O407*H407</f>
        <v>0</v>
      </c>
      <c r="Q407" s="124">
        <v>1.9000000000000001E-4</v>
      </c>
      <c r="R407" s="124">
        <f>Q407*H407</f>
        <v>2.47E-2</v>
      </c>
      <c r="S407" s="124">
        <v>0</v>
      </c>
      <c r="T407" s="125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26" t="s">
        <v>236</v>
      </c>
      <c r="AT407" s="126" t="s">
        <v>157</v>
      </c>
      <c r="AU407" s="126" t="s">
        <v>87</v>
      </c>
      <c r="AY407" s="20" t="s">
        <v>155</v>
      </c>
      <c r="BE407" s="127">
        <f>IF(N407="základní",J407,0)</f>
        <v>0</v>
      </c>
      <c r="BF407" s="127">
        <f>IF(N407="snížená",J407,0)</f>
        <v>0</v>
      </c>
      <c r="BG407" s="127">
        <f>IF(N407="zákl. přenesená",J407,0)</f>
        <v>0</v>
      </c>
      <c r="BH407" s="127">
        <f>IF(N407="sníž. přenesená",J407,0)</f>
        <v>0</v>
      </c>
      <c r="BI407" s="127">
        <f>IF(N407="nulová",J407,0)</f>
        <v>0</v>
      </c>
      <c r="BJ407" s="20" t="s">
        <v>85</v>
      </c>
      <c r="BK407" s="127">
        <f>ROUND(I407*H407,2)</f>
        <v>0</v>
      </c>
      <c r="BL407" s="20" t="s">
        <v>236</v>
      </c>
      <c r="BM407" s="126" t="s">
        <v>714</v>
      </c>
    </row>
    <row r="408" spans="1:65" s="136" customFormat="1" x14ac:dyDescent="0.2">
      <c r="B408" s="137"/>
      <c r="D408" s="130" t="s">
        <v>163</v>
      </c>
      <c r="E408" s="138" t="s">
        <v>1</v>
      </c>
      <c r="F408" s="139" t="s">
        <v>715</v>
      </c>
      <c r="H408" s="140">
        <v>130</v>
      </c>
      <c r="I408" s="5"/>
      <c r="L408" s="137"/>
      <c r="M408" s="141"/>
      <c r="N408" s="142"/>
      <c r="O408" s="142"/>
      <c r="P408" s="142"/>
      <c r="Q408" s="142"/>
      <c r="R408" s="142"/>
      <c r="S408" s="142"/>
      <c r="T408" s="143"/>
      <c r="AT408" s="138" t="s">
        <v>163</v>
      </c>
      <c r="AU408" s="138" t="s">
        <v>87</v>
      </c>
      <c r="AV408" s="136" t="s">
        <v>87</v>
      </c>
      <c r="AW408" s="136" t="s">
        <v>32</v>
      </c>
      <c r="AX408" s="136" t="s">
        <v>85</v>
      </c>
      <c r="AY408" s="138" t="s">
        <v>155</v>
      </c>
    </row>
    <row r="409" spans="1:65" s="33" customFormat="1" ht="14.4" customHeight="1" x14ac:dyDescent="0.2">
      <c r="A409" s="30"/>
      <c r="B409" s="31"/>
      <c r="C409" s="114" t="s">
        <v>716</v>
      </c>
      <c r="D409" s="114" t="s">
        <v>157</v>
      </c>
      <c r="E409" s="115" t="s">
        <v>717</v>
      </c>
      <c r="F409" s="116" t="s">
        <v>718</v>
      </c>
      <c r="G409" s="117" t="s">
        <v>292</v>
      </c>
      <c r="H409" s="118">
        <v>350</v>
      </c>
      <c r="I409" s="4"/>
      <c r="J409" s="119">
        <f>ROUND(I409*H409,2)</f>
        <v>0</v>
      </c>
      <c r="K409" s="120"/>
      <c r="L409" s="31"/>
      <c r="M409" s="121" t="s">
        <v>1</v>
      </c>
      <c r="N409" s="122" t="s">
        <v>42</v>
      </c>
      <c r="O409" s="123"/>
      <c r="P409" s="124">
        <f>O409*H409</f>
        <v>0</v>
      </c>
      <c r="Q409" s="124">
        <v>1.8000000000000001E-4</v>
      </c>
      <c r="R409" s="124">
        <f>Q409*H409</f>
        <v>6.3E-2</v>
      </c>
      <c r="S409" s="124">
        <v>0</v>
      </c>
      <c r="T409" s="125">
        <f>S409*H409</f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26" t="s">
        <v>236</v>
      </c>
      <c r="AT409" s="126" t="s">
        <v>157</v>
      </c>
      <c r="AU409" s="126" t="s">
        <v>87</v>
      </c>
      <c r="AY409" s="20" t="s">
        <v>155</v>
      </c>
      <c r="BE409" s="127">
        <f>IF(N409="základní",J409,0)</f>
        <v>0</v>
      </c>
      <c r="BF409" s="127">
        <f>IF(N409="snížená",J409,0)</f>
        <v>0</v>
      </c>
      <c r="BG409" s="127">
        <f>IF(N409="zákl. přenesená",J409,0)</f>
        <v>0</v>
      </c>
      <c r="BH409" s="127">
        <f>IF(N409="sníž. přenesená",J409,0)</f>
        <v>0</v>
      </c>
      <c r="BI409" s="127">
        <f>IF(N409="nulová",J409,0)</f>
        <v>0</v>
      </c>
      <c r="BJ409" s="20" t="s">
        <v>85</v>
      </c>
      <c r="BK409" s="127">
        <f>ROUND(I409*H409,2)</f>
        <v>0</v>
      </c>
      <c r="BL409" s="20" t="s">
        <v>236</v>
      </c>
      <c r="BM409" s="126" t="s">
        <v>719</v>
      </c>
    </row>
    <row r="410" spans="1:65" s="136" customFormat="1" x14ac:dyDescent="0.2">
      <c r="B410" s="137"/>
      <c r="D410" s="130" t="s">
        <v>163</v>
      </c>
      <c r="E410" s="138" t="s">
        <v>1</v>
      </c>
      <c r="F410" s="139" t="s">
        <v>720</v>
      </c>
      <c r="H410" s="140">
        <v>350</v>
      </c>
      <c r="I410" s="5"/>
      <c r="L410" s="137"/>
      <c r="M410" s="141"/>
      <c r="N410" s="142"/>
      <c r="O410" s="142"/>
      <c r="P410" s="142"/>
      <c r="Q410" s="142"/>
      <c r="R410" s="142"/>
      <c r="S410" s="142"/>
      <c r="T410" s="143"/>
      <c r="AT410" s="138" t="s">
        <v>163</v>
      </c>
      <c r="AU410" s="138" t="s">
        <v>87</v>
      </c>
      <c r="AV410" s="136" t="s">
        <v>87</v>
      </c>
      <c r="AW410" s="136" t="s">
        <v>32</v>
      </c>
      <c r="AX410" s="136" t="s">
        <v>85</v>
      </c>
      <c r="AY410" s="138" t="s">
        <v>155</v>
      </c>
    </row>
    <row r="411" spans="1:65" s="33" customFormat="1" ht="14.4" customHeight="1" x14ac:dyDescent="0.2">
      <c r="A411" s="30"/>
      <c r="B411" s="31"/>
      <c r="C411" s="114" t="s">
        <v>721</v>
      </c>
      <c r="D411" s="114" t="s">
        <v>157</v>
      </c>
      <c r="E411" s="115" t="s">
        <v>722</v>
      </c>
      <c r="F411" s="116" t="s">
        <v>723</v>
      </c>
      <c r="G411" s="117" t="s">
        <v>292</v>
      </c>
      <c r="H411" s="118">
        <v>150</v>
      </c>
      <c r="I411" s="4"/>
      <c r="J411" s="119">
        <f>ROUND(I411*H411,2)</f>
        <v>0</v>
      </c>
      <c r="K411" s="120"/>
      <c r="L411" s="31"/>
      <c r="M411" s="121" t="s">
        <v>1</v>
      </c>
      <c r="N411" s="122" t="s">
        <v>42</v>
      </c>
      <c r="O411" s="123"/>
      <c r="P411" s="124">
        <f>O411*H411</f>
        <v>0</v>
      </c>
      <c r="Q411" s="124">
        <v>2.1000000000000001E-4</v>
      </c>
      <c r="R411" s="124">
        <f>Q411*H411</f>
        <v>3.15E-2</v>
      </c>
      <c r="S411" s="124">
        <v>0</v>
      </c>
      <c r="T411" s="125">
        <f>S411*H411</f>
        <v>0</v>
      </c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R411" s="126" t="s">
        <v>236</v>
      </c>
      <c r="AT411" s="126" t="s">
        <v>157</v>
      </c>
      <c r="AU411" s="126" t="s">
        <v>87</v>
      </c>
      <c r="AY411" s="20" t="s">
        <v>155</v>
      </c>
      <c r="BE411" s="127">
        <f>IF(N411="základní",J411,0)</f>
        <v>0</v>
      </c>
      <c r="BF411" s="127">
        <f>IF(N411="snížená",J411,0)</f>
        <v>0</v>
      </c>
      <c r="BG411" s="127">
        <f>IF(N411="zákl. přenesená",J411,0)</f>
        <v>0</v>
      </c>
      <c r="BH411" s="127">
        <f>IF(N411="sníž. přenesená",J411,0)</f>
        <v>0</v>
      </c>
      <c r="BI411" s="127">
        <f>IF(N411="nulová",J411,0)</f>
        <v>0</v>
      </c>
      <c r="BJ411" s="20" t="s">
        <v>85</v>
      </c>
      <c r="BK411" s="127">
        <f>ROUND(I411*H411,2)</f>
        <v>0</v>
      </c>
      <c r="BL411" s="20" t="s">
        <v>236</v>
      </c>
      <c r="BM411" s="126" t="s">
        <v>724</v>
      </c>
    </row>
    <row r="412" spans="1:65" s="136" customFormat="1" x14ac:dyDescent="0.2">
      <c r="B412" s="137"/>
      <c r="D412" s="130" t="s">
        <v>163</v>
      </c>
      <c r="E412" s="138" t="s">
        <v>1</v>
      </c>
      <c r="F412" s="139" t="s">
        <v>725</v>
      </c>
      <c r="H412" s="140">
        <v>150</v>
      </c>
      <c r="I412" s="5"/>
      <c r="L412" s="137"/>
      <c r="M412" s="141"/>
      <c r="N412" s="142"/>
      <c r="O412" s="142"/>
      <c r="P412" s="142"/>
      <c r="Q412" s="142"/>
      <c r="R412" s="142"/>
      <c r="S412" s="142"/>
      <c r="T412" s="143"/>
      <c r="AT412" s="138" t="s">
        <v>163</v>
      </c>
      <c r="AU412" s="138" t="s">
        <v>87</v>
      </c>
      <c r="AV412" s="136" t="s">
        <v>87</v>
      </c>
      <c r="AW412" s="136" t="s">
        <v>32</v>
      </c>
      <c r="AX412" s="136" t="s">
        <v>85</v>
      </c>
      <c r="AY412" s="138" t="s">
        <v>155</v>
      </c>
    </row>
    <row r="413" spans="1:65" s="33" customFormat="1" ht="14.4" customHeight="1" x14ac:dyDescent="0.2">
      <c r="A413" s="30"/>
      <c r="B413" s="31"/>
      <c r="C413" s="114" t="s">
        <v>726</v>
      </c>
      <c r="D413" s="114" t="s">
        <v>157</v>
      </c>
      <c r="E413" s="115" t="s">
        <v>727</v>
      </c>
      <c r="F413" s="116" t="s">
        <v>728</v>
      </c>
      <c r="G413" s="117" t="s">
        <v>292</v>
      </c>
      <c r="H413" s="118">
        <v>32</v>
      </c>
      <c r="I413" s="4"/>
      <c r="J413" s="119">
        <f>ROUND(I413*H413,2)</f>
        <v>0</v>
      </c>
      <c r="K413" s="120"/>
      <c r="L413" s="31"/>
      <c r="M413" s="121" t="s">
        <v>1</v>
      </c>
      <c r="N413" s="122" t="s">
        <v>42</v>
      </c>
      <c r="O413" s="123"/>
      <c r="P413" s="124">
        <f>O413*H413</f>
        <v>0</v>
      </c>
      <c r="Q413" s="124">
        <v>2.5999999999999998E-4</v>
      </c>
      <c r="R413" s="124">
        <f>Q413*H413</f>
        <v>8.3199999999999993E-3</v>
      </c>
      <c r="S413" s="124">
        <v>0</v>
      </c>
      <c r="T413" s="125">
        <f>S413*H413</f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26" t="s">
        <v>236</v>
      </c>
      <c r="AT413" s="126" t="s">
        <v>157</v>
      </c>
      <c r="AU413" s="126" t="s">
        <v>87</v>
      </c>
      <c r="AY413" s="20" t="s">
        <v>155</v>
      </c>
      <c r="BE413" s="127">
        <f>IF(N413="základní",J413,0)</f>
        <v>0</v>
      </c>
      <c r="BF413" s="127">
        <f>IF(N413="snížená",J413,0)</f>
        <v>0</v>
      </c>
      <c r="BG413" s="127">
        <f>IF(N413="zákl. přenesená",J413,0)</f>
        <v>0</v>
      </c>
      <c r="BH413" s="127">
        <f>IF(N413="sníž. přenesená",J413,0)</f>
        <v>0</v>
      </c>
      <c r="BI413" s="127">
        <f>IF(N413="nulová",J413,0)</f>
        <v>0</v>
      </c>
      <c r="BJ413" s="20" t="s">
        <v>85</v>
      </c>
      <c r="BK413" s="127">
        <f>ROUND(I413*H413,2)</f>
        <v>0</v>
      </c>
      <c r="BL413" s="20" t="s">
        <v>236</v>
      </c>
      <c r="BM413" s="126" t="s">
        <v>729</v>
      </c>
    </row>
    <row r="414" spans="1:65" s="136" customFormat="1" x14ac:dyDescent="0.2">
      <c r="B414" s="137"/>
      <c r="D414" s="130" t="s">
        <v>163</v>
      </c>
      <c r="E414" s="138" t="s">
        <v>1</v>
      </c>
      <c r="F414" s="139" t="s">
        <v>304</v>
      </c>
      <c r="H414" s="140">
        <v>32</v>
      </c>
      <c r="I414" s="5"/>
      <c r="L414" s="137"/>
      <c r="M414" s="141"/>
      <c r="N414" s="142"/>
      <c r="O414" s="142"/>
      <c r="P414" s="142"/>
      <c r="Q414" s="142"/>
      <c r="R414" s="142"/>
      <c r="S414" s="142"/>
      <c r="T414" s="143"/>
      <c r="AT414" s="138" t="s">
        <v>163</v>
      </c>
      <c r="AU414" s="138" t="s">
        <v>87</v>
      </c>
      <c r="AV414" s="136" t="s">
        <v>87</v>
      </c>
      <c r="AW414" s="136" t="s">
        <v>32</v>
      </c>
      <c r="AX414" s="136" t="s">
        <v>85</v>
      </c>
      <c r="AY414" s="138" t="s">
        <v>155</v>
      </c>
    </row>
    <row r="415" spans="1:65" s="33" customFormat="1" ht="21.6" customHeight="1" x14ac:dyDescent="0.2">
      <c r="A415" s="30"/>
      <c r="B415" s="31"/>
      <c r="C415" s="114" t="s">
        <v>730</v>
      </c>
      <c r="D415" s="114" t="s">
        <v>157</v>
      </c>
      <c r="E415" s="115" t="s">
        <v>731</v>
      </c>
      <c r="F415" s="116" t="s">
        <v>732</v>
      </c>
      <c r="G415" s="117" t="s">
        <v>218</v>
      </c>
      <c r="H415" s="118">
        <v>76</v>
      </c>
      <c r="I415" s="4"/>
      <c r="J415" s="119">
        <f>ROUND(I415*H415,2)</f>
        <v>0</v>
      </c>
      <c r="K415" s="120"/>
      <c r="L415" s="31"/>
      <c r="M415" s="121" t="s">
        <v>1</v>
      </c>
      <c r="N415" s="122" t="s">
        <v>42</v>
      </c>
      <c r="O415" s="123"/>
      <c r="P415" s="124">
        <f>O415*H415</f>
        <v>0</v>
      </c>
      <c r="Q415" s="124">
        <v>1.2999999999999999E-4</v>
      </c>
      <c r="R415" s="124">
        <f>Q415*H415</f>
        <v>9.8799999999999999E-3</v>
      </c>
      <c r="S415" s="124">
        <v>0</v>
      </c>
      <c r="T415" s="125">
        <f>S415*H415</f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126" t="s">
        <v>236</v>
      </c>
      <c r="AT415" s="126" t="s">
        <v>157</v>
      </c>
      <c r="AU415" s="126" t="s">
        <v>87</v>
      </c>
      <c r="AY415" s="20" t="s">
        <v>155</v>
      </c>
      <c r="BE415" s="127">
        <f>IF(N415="základní",J415,0)</f>
        <v>0</v>
      </c>
      <c r="BF415" s="127">
        <f>IF(N415="snížená",J415,0)</f>
        <v>0</v>
      </c>
      <c r="BG415" s="127">
        <f>IF(N415="zákl. přenesená",J415,0)</f>
        <v>0</v>
      </c>
      <c r="BH415" s="127">
        <f>IF(N415="sníž. přenesená",J415,0)</f>
        <v>0</v>
      </c>
      <c r="BI415" s="127">
        <f>IF(N415="nulová",J415,0)</f>
        <v>0</v>
      </c>
      <c r="BJ415" s="20" t="s">
        <v>85</v>
      </c>
      <c r="BK415" s="127">
        <f>ROUND(I415*H415,2)</f>
        <v>0</v>
      </c>
      <c r="BL415" s="20" t="s">
        <v>236</v>
      </c>
      <c r="BM415" s="126" t="s">
        <v>733</v>
      </c>
    </row>
    <row r="416" spans="1:65" s="136" customFormat="1" x14ac:dyDescent="0.2">
      <c r="B416" s="137"/>
      <c r="D416" s="130" t="s">
        <v>163</v>
      </c>
      <c r="E416" s="138" t="s">
        <v>1</v>
      </c>
      <c r="F416" s="139" t="s">
        <v>734</v>
      </c>
      <c r="H416" s="140">
        <v>66</v>
      </c>
      <c r="I416" s="5"/>
      <c r="L416" s="137"/>
      <c r="M416" s="141"/>
      <c r="N416" s="142"/>
      <c r="O416" s="142"/>
      <c r="P416" s="142"/>
      <c r="Q416" s="142"/>
      <c r="R416" s="142"/>
      <c r="S416" s="142"/>
      <c r="T416" s="143"/>
      <c r="AT416" s="138" t="s">
        <v>163</v>
      </c>
      <c r="AU416" s="138" t="s">
        <v>87</v>
      </c>
      <c r="AV416" s="136" t="s">
        <v>87</v>
      </c>
      <c r="AW416" s="136" t="s">
        <v>32</v>
      </c>
      <c r="AX416" s="136" t="s">
        <v>77</v>
      </c>
      <c r="AY416" s="138" t="s">
        <v>155</v>
      </c>
    </row>
    <row r="417" spans="1:65" s="136" customFormat="1" x14ac:dyDescent="0.2">
      <c r="B417" s="137"/>
      <c r="D417" s="130" t="s">
        <v>163</v>
      </c>
      <c r="E417" s="138" t="s">
        <v>1</v>
      </c>
      <c r="F417" s="139" t="s">
        <v>735</v>
      </c>
      <c r="H417" s="140">
        <v>10</v>
      </c>
      <c r="I417" s="5"/>
      <c r="L417" s="137"/>
      <c r="M417" s="141"/>
      <c r="N417" s="142"/>
      <c r="O417" s="142"/>
      <c r="P417" s="142"/>
      <c r="Q417" s="142"/>
      <c r="R417" s="142"/>
      <c r="S417" s="142"/>
      <c r="T417" s="143"/>
      <c r="AT417" s="138" t="s">
        <v>163</v>
      </c>
      <c r="AU417" s="138" t="s">
        <v>87</v>
      </c>
      <c r="AV417" s="136" t="s">
        <v>87</v>
      </c>
      <c r="AW417" s="136" t="s">
        <v>32</v>
      </c>
      <c r="AX417" s="136" t="s">
        <v>77</v>
      </c>
      <c r="AY417" s="138" t="s">
        <v>155</v>
      </c>
    </row>
    <row r="418" spans="1:65" s="144" customFormat="1" x14ac:dyDescent="0.2">
      <c r="B418" s="145"/>
      <c r="D418" s="130" t="s">
        <v>163</v>
      </c>
      <c r="E418" s="146" t="s">
        <v>1</v>
      </c>
      <c r="F418" s="147" t="s">
        <v>165</v>
      </c>
      <c r="H418" s="148">
        <v>76</v>
      </c>
      <c r="I418" s="6"/>
      <c r="L418" s="145"/>
      <c r="M418" s="149"/>
      <c r="N418" s="150"/>
      <c r="O418" s="150"/>
      <c r="P418" s="150"/>
      <c r="Q418" s="150"/>
      <c r="R418" s="150"/>
      <c r="S418" s="150"/>
      <c r="T418" s="151"/>
      <c r="AT418" s="146" t="s">
        <v>163</v>
      </c>
      <c r="AU418" s="146" t="s">
        <v>87</v>
      </c>
      <c r="AV418" s="144" t="s">
        <v>161</v>
      </c>
      <c r="AW418" s="144" t="s">
        <v>32</v>
      </c>
      <c r="AX418" s="144" t="s">
        <v>85</v>
      </c>
      <c r="AY418" s="146" t="s">
        <v>155</v>
      </c>
    </row>
    <row r="419" spans="1:65" s="33" customFormat="1" ht="14.4" customHeight="1" x14ac:dyDescent="0.2">
      <c r="A419" s="30"/>
      <c r="B419" s="31"/>
      <c r="C419" s="114" t="s">
        <v>736</v>
      </c>
      <c r="D419" s="114" t="s">
        <v>157</v>
      </c>
      <c r="E419" s="115" t="s">
        <v>737</v>
      </c>
      <c r="F419" s="116" t="s">
        <v>738</v>
      </c>
      <c r="G419" s="117" t="s">
        <v>739</v>
      </c>
      <c r="H419" s="118">
        <v>10</v>
      </c>
      <c r="I419" s="4"/>
      <c r="J419" s="119">
        <f>ROUND(I419*H419,2)</f>
        <v>0</v>
      </c>
      <c r="K419" s="120"/>
      <c r="L419" s="31"/>
      <c r="M419" s="121" t="s">
        <v>1</v>
      </c>
      <c r="N419" s="122" t="s">
        <v>42</v>
      </c>
      <c r="O419" s="123"/>
      <c r="P419" s="124">
        <f>O419*H419</f>
        <v>0</v>
      </c>
      <c r="Q419" s="124">
        <v>2.5999999999999998E-4</v>
      </c>
      <c r="R419" s="124">
        <f>Q419*H419</f>
        <v>2.5999999999999999E-3</v>
      </c>
      <c r="S419" s="124">
        <v>0</v>
      </c>
      <c r="T419" s="125">
        <f>S419*H419</f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26" t="s">
        <v>236</v>
      </c>
      <c r="AT419" s="126" t="s">
        <v>157</v>
      </c>
      <c r="AU419" s="126" t="s">
        <v>87</v>
      </c>
      <c r="AY419" s="20" t="s">
        <v>155</v>
      </c>
      <c r="BE419" s="127">
        <f>IF(N419="základní",J419,0)</f>
        <v>0</v>
      </c>
      <c r="BF419" s="127">
        <f>IF(N419="snížená",J419,0)</f>
        <v>0</v>
      </c>
      <c r="BG419" s="127">
        <f>IF(N419="zákl. přenesená",J419,0)</f>
        <v>0</v>
      </c>
      <c r="BH419" s="127">
        <f>IF(N419="sníž. přenesená",J419,0)</f>
        <v>0</v>
      </c>
      <c r="BI419" s="127">
        <f>IF(N419="nulová",J419,0)</f>
        <v>0</v>
      </c>
      <c r="BJ419" s="20" t="s">
        <v>85</v>
      </c>
      <c r="BK419" s="127">
        <f>ROUND(I419*H419,2)</f>
        <v>0</v>
      </c>
      <c r="BL419" s="20" t="s">
        <v>236</v>
      </c>
      <c r="BM419" s="126" t="s">
        <v>740</v>
      </c>
    </row>
    <row r="420" spans="1:65" s="136" customFormat="1" x14ac:dyDescent="0.2">
      <c r="B420" s="137"/>
      <c r="D420" s="130" t="s">
        <v>163</v>
      </c>
      <c r="E420" s="138" t="s">
        <v>1</v>
      </c>
      <c r="F420" s="139" t="s">
        <v>741</v>
      </c>
      <c r="H420" s="140">
        <v>10</v>
      </c>
      <c r="I420" s="5"/>
      <c r="L420" s="137"/>
      <c r="M420" s="141"/>
      <c r="N420" s="142"/>
      <c r="O420" s="142"/>
      <c r="P420" s="142"/>
      <c r="Q420" s="142"/>
      <c r="R420" s="142"/>
      <c r="S420" s="142"/>
      <c r="T420" s="143"/>
      <c r="AT420" s="138" t="s">
        <v>163</v>
      </c>
      <c r="AU420" s="138" t="s">
        <v>87</v>
      </c>
      <c r="AV420" s="136" t="s">
        <v>87</v>
      </c>
      <c r="AW420" s="136" t="s">
        <v>32</v>
      </c>
      <c r="AX420" s="136" t="s">
        <v>85</v>
      </c>
      <c r="AY420" s="138" t="s">
        <v>155</v>
      </c>
    </row>
    <row r="421" spans="1:65" s="33" customFormat="1" ht="21.6" customHeight="1" x14ac:dyDescent="0.2">
      <c r="A421" s="30"/>
      <c r="B421" s="31"/>
      <c r="C421" s="114" t="s">
        <v>742</v>
      </c>
      <c r="D421" s="114" t="s">
        <v>157</v>
      </c>
      <c r="E421" s="115" t="s">
        <v>743</v>
      </c>
      <c r="F421" s="116" t="s">
        <v>744</v>
      </c>
      <c r="G421" s="117" t="s">
        <v>218</v>
      </c>
      <c r="H421" s="118">
        <v>1</v>
      </c>
      <c r="I421" s="4"/>
      <c r="J421" s="119">
        <f>ROUND(I421*H421,2)</f>
        <v>0</v>
      </c>
      <c r="K421" s="120"/>
      <c r="L421" s="31"/>
      <c r="M421" s="121" t="s">
        <v>1</v>
      </c>
      <c r="N421" s="122" t="s">
        <v>42</v>
      </c>
      <c r="O421" s="123"/>
      <c r="P421" s="124">
        <f>O421*H421</f>
        <v>0</v>
      </c>
      <c r="Q421" s="124">
        <v>3.6000000000000002E-4</v>
      </c>
      <c r="R421" s="124">
        <f>Q421*H421</f>
        <v>3.6000000000000002E-4</v>
      </c>
      <c r="S421" s="124">
        <v>0</v>
      </c>
      <c r="T421" s="125">
        <f>S421*H421</f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26" t="s">
        <v>236</v>
      </c>
      <c r="AT421" s="126" t="s">
        <v>157</v>
      </c>
      <c r="AU421" s="126" t="s">
        <v>87</v>
      </c>
      <c r="AY421" s="20" t="s">
        <v>155</v>
      </c>
      <c r="BE421" s="127">
        <f>IF(N421="základní",J421,0)</f>
        <v>0</v>
      </c>
      <c r="BF421" s="127">
        <f>IF(N421="snížená",J421,0)</f>
        <v>0</v>
      </c>
      <c r="BG421" s="127">
        <f>IF(N421="zákl. přenesená",J421,0)</f>
        <v>0</v>
      </c>
      <c r="BH421" s="127">
        <f>IF(N421="sníž. přenesená",J421,0)</f>
        <v>0</v>
      </c>
      <c r="BI421" s="127">
        <f>IF(N421="nulová",J421,0)</f>
        <v>0</v>
      </c>
      <c r="BJ421" s="20" t="s">
        <v>85</v>
      </c>
      <c r="BK421" s="127">
        <f>ROUND(I421*H421,2)</f>
        <v>0</v>
      </c>
      <c r="BL421" s="20" t="s">
        <v>236</v>
      </c>
      <c r="BM421" s="126" t="s">
        <v>745</v>
      </c>
    </row>
    <row r="422" spans="1:65" s="136" customFormat="1" x14ac:dyDescent="0.2">
      <c r="B422" s="137"/>
      <c r="D422" s="130" t="s">
        <v>163</v>
      </c>
      <c r="E422" s="138" t="s">
        <v>1</v>
      </c>
      <c r="F422" s="139" t="s">
        <v>85</v>
      </c>
      <c r="H422" s="140">
        <v>1</v>
      </c>
      <c r="I422" s="5"/>
      <c r="L422" s="137"/>
      <c r="M422" s="141"/>
      <c r="N422" s="142"/>
      <c r="O422" s="142"/>
      <c r="P422" s="142"/>
      <c r="Q422" s="142"/>
      <c r="R422" s="142"/>
      <c r="S422" s="142"/>
      <c r="T422" s="143"/>
      <c r="AT422" s="138" t="s">
        <v>163</v>
      </c>
      <c r="AU422" s="138" t="s">
        <v>87</v>
      </c>
      <c r="AV422" s="136" t="s">
        <v>87</v>
      </c>
      <c r="AW422" s="136" t="s">
        <v>32</v>
      </c>
      <c r="AX422" s="136" t="s">
        <v>85</v>
      </c>
      <c r="AY422" s="138" t="s">
        <v>155</v>
      </c>
    </row>
    <row r="423" spans="1:65" s="33" customFormat="1" ht="21.6" customHeight="1" x14ac:dyDescent="0.2">
      <c r="A423" s="30"/>
      <c r="B423" s="31"/>
      <c r="C423" s="114" t="s">
        <v>746</v>
      </c>
      <c r="D423" s="114" t="s">
        <v>157</v>
      </c>
      <c r="E423" s="115" t="s">
        <v>747</v>
      </c>
      <c r="F423" s="116" t="s">
        <v>748</v>
      </c>
      <c r="G423" s="117" t="s">
        <v>218</v>
      </c>
      <c r="H423" s="118">
        <v>1</v>
      </c>
      <c r="I423" s="4"/>
      <c r="J423" s="119">
        <f>ROUND(I423*H423,2)</f>
        <v>0</v>
      </c>
      <c r="K423" s="120"/>
      <c r="L423" s="31"/>
      <c r="M423" s="121" t="s">
        <v>1</v>
      </c>
      <c r="N423" s="122" t="s">
        <v>42</v>
      </c>
      <c r="O423" s="123"/>
      <c r="P423" s="124">
        <f>O423*H423</f>
        <v>0</v>
      </c>
      <c r="Q423" s="124">
        <v>7.6000000000000004E-4</v>
      </c>
      <c r="R423" s="124">
        <f>Q423*H423</f>
        <v>7.6000000000000004E-4</v>
      </c>
      <c r="S423" s="124">
        <v>0</v>
      </c>
      <c r="T423" s="125">
        <f>S423*H423</f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26" t="s">
        <v>236</v>
      </c>
      <c r="AT423" s="126" t="s">
        <v>157</v>
      </c>
      <c r="AU423" s="126" t="s">
        <v>87</v>
      </c>
      <c r="AY423" s="20" t="s">
        <v>155</v>
      </c>
      <c r="BE423" s="127">
        <f>IF(N423="základní",J423,0)</f>
        <v>0</v>
      </c>
      <c r="BF423" s="127">
        <f>IF(N423="snížená",J423,0)</f>
        <v>0</v>
      </c>
      <c r="BG423" s="127">
        <f>IF(N423="zákl. přenesená",J423,0)</f>
        <v>0</v>
      </c>
      <c r="BH423" s="127">
        <f>IF(N423="sníž. přenesená",J423,0)</f>
        <v>0</v>
      </c>
      <c r="BI423" s="127">
        <f>IF(N423="nulová",J423,0)</f>
        <v>0</v>
      </c>
      <c r="BJ423" s="20" t="s">
        <v>85</v>
      </c>
      <c r="BK423" s="127">
        <f>ROUND(I423*H423,2)</f>
        <v>0</v>
      </c>
      <c r="BL423" s="20" t="s">
        <v>236</v>
      </c>
      <c r="BM423" s="126" t="s">
        <v>749</v>
      </c>
    </row>
    <row r="424" spans="1:65" s="136" customFormat="1" x14ac:dyDescent="0.2">
      <c r="B424" s="137"/>
      <c r="D424" s="130" t="s">
        <v>163</v>
      </c>
      <c r="E424" s="138" t="s">
        <v>1</v>
      </c>
      <c r="F424" s="139" t="s">
        <v>85</v>
      </c>
      <c r="H424" s="140">
        <v>1</v>
      </c>
      <c r="I424" s="5"/>
      <c r="L424" s="137"/>
      <c r="M424" s="141"/>
      <c r="N424" s="142"/>
      <c r="O424" s="142"/>
      <c r="P424" s="142"/>
      <c r="Q424" s="142"/>
      <c r="R424" s="142"/>
      <c r="S424" s="142"/>
      <c r="T424" s="143"/>
      <c r="AT424" s="138" t="s">
        <v>163</v>
      </c>
      <c r="AU424" s="138" t="s">
        <v>87</v>
      </c>
      <c r="AV424" s="136" t="s">
        <v>87</v>
      </c>
      <c r="AW424" s="136" t="s">
        <v>32</v>
      </c>
      <c r="AX424" s="136" t="s">
        <v>85</v>
      </c>
      <c r="AY424" s="138" t="s">
        <v>155</v>
      </c>
    </row>
    <row r="425" spans="1:65" s="33" customFormat="1" ht="21.6" customHeight="1" x14ac:dyDescent="0.2">
      <c r="A425" s="30"/>
      <c r="B425" s="31"/>
      <c r="C425" s="114" t="s">
        <v>750</v>
      </c>
      <c r="D425" s="114" t="s">
        <v>157</v>
      </c>
      <c r="E425" s="115" t="s">
        <v>751</v>
      </c>
      <c r="F425" s="116" t="s">
        <v>752</v>
      </c>
      <c r="G425" s="117" t="s">
        <v>218</v>
      </c>
      <c r="H425" s="118">
        <v>55</v>
      </c>
      <c r="I425" s="4"/>
      <c r="J425" s="119">
        <f>ROUND(I425*H425,2)</f>
        <v>0</v>
      </c>
      <c r="K425" s="120"/>
      <c r="L425" s="31"/>
      <c r="M425" s="121" t="s">
        <v>1</v>
      </c>
      <c r="N425" s="122" t="s">
        <v>42</v>
      </c>
      <c r="O425" s="123"/>
      <c r="P425" s="124">
        <f>O425*H425</f>
        <v>0</v>
      </c>
      <c r="Q425" s="124">
        <v>2.0000000000000002E-5</v>
      </c>
      <c r="R425" s="124">
        <f>Q425*H425</f>
        <v>1.1000000000000001E-3</v>
      </c>
      <c r="S425" s="124">
        <v>0</v>
      </c>
      <c r="T425" s="125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26" t="s">
        <v>236</v>
      </c>
      <c r="AT425" s="126" t="s">
        <v>157</v>
      </c>
      <c r="AU425" s="126" t="s">
        <v>87</v>
      </c>
      <c r="AY425" s="20" t="s">
        <v>155</v>
      </c>
      <c r="BE425" s="127">
        <f>IF(N425="základní",J425,0)</f>
        <v>0</v>
      </c>
      <c r="BF425" s="127">
        <f>IF(N425="snížená",J425,0)</f>
        <v>0</v>
      </c>
      <c r="BG425" s="127">
        <f>IF(N425="zákl. přenesená",J425,0)</f>
        <v>0</v>
      </c>
      <c r="BH425" s="127">
        <f>IF(N425="sníž. přenesená",J425,0)</f>
        <v>0</v>
      </c>
      <c r="BI425" s="127">
        <f>IF(N425="nulová",J425,0)</f>
        <v>0</v>
      </c>
      <c r="BJ425" s="20" t="s">
        <v>85</v>
      </c>
      <c r="BK425" s="127">
        <f>ROUND(I425*H425,2)</f>
        <v>0</v>
      </c>
      <c r="BL425" s="20" t="s">
        <v>236</v>
      </c>
      <c r="BM425" s="126" t="s">
        <v>753</v>
      </c>
    </row>
    <row r="426" spans="1:65" s="136" customFormat="1" x14ac:dyDescent="0.2">
      <c r="B426" s="137"/>
      <c r="D426" s="130" t="s">
        <v>163</v>
      </c>
      <c r="E426" s="138" t="s">
        <v>1</v>
      </c>
      <c r="F426" s="139" t="s">
        <v>754</v>
      </c>
      <c r="H426" s="140">
        <v>55</v>
      </c>
      <c r="I426" s="5"/>
      <c r="L426" s="137"/>
      <c r="M426" s="141"/>
      <c r="N426" s="142"/>
      <c r="O426" s="142"/>
      <c r="P426" s="142"/>
      <c r="Q426" s="142"/>
      <c r="R426" s="142"/>
      <c r="S426" s="142"/>
      <c r="T426" s="143"/>
      <c r="AT426" s="138" t="s">
        <v>163</v>
      </c>
      <c r="AU426" s="138" t="s">
        <v>87</v>
      </c>
      <c r="AV426" s="136" t="s">
        <v>87</v>
      </c>
      <c r="AW426" s="136" t="s">
        <v>32</v>
      </c>
      <c r="AX426" s="136" t="s">
        <v>85</v>
      </c>
      <c r="AY426" s="138" t="s">
        <v>155</v>
      </c>
    </row>
    <row r="427" spans="1:65" s="33" customFormat="1" ht="21.6" customHeight="1" x14ac:dyDescent="0.2">
      <c r="A427" s="30"/>
      <c r="B427" s="31"/>
      <c r="C427" s="152" t="s">
        <v>755</v>
      </c>
      <c r="D427" s="152" t="s">
        <v>190</v>
      </c>
      <c r="E427" s="153" t="s">
        <v>756</v>
      </c>
      <c r="F427" s="154" t="s">
        <v>757</v>
      </c>
      <c r="G427" s="155" t="s">
        <v>218</v>
      </c>
      <c r="H427" s="156">
        <v>39</v>
      </c>
      <c r="I427" s="8"/>
      <c r="J427" s="157">
        <f>ROUND(I427*H427,2)</f>
        <v>0</v>
      </c>
      <c r="K427" s="158"/>
      <c r="L427" s="159"/>
      <c r="M427" s="160" t="s">
        <v>1</v>
      </c>
      <c r="N427" s="161" t="s">
        <v>42</v>
      </c>
      <c r="O427" s="123"/>
      <c r="P427" s="124">
        <f>O427*H427</f>
        <v>0</v>
      </c>
      <c r="Q427" s="124">
        <v>1.9000000000000001E-4</v>
      </c>
      <c r="R427" s="124">
        <f>Q427*H427</f>
        <v>7.4100000000000008E-3</v>
      </c>
      <c r="S427" s="124">
        <v>0</v>
      </c>
      <c r="T427" s="125">
        <f>S427*H427</f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26" t="s">
        <v>304</v>
      </c>
      <c r="AT427" s="126" t="s">
        <v>190</v>
      </c>
      <c r="AU427" s="126" t="s">
        <v>87</v>
      </c>
      <c r="AY427" s="20" t="s">
        <v>155</v>
      </c>
      <c r="BE427" s="127">
        <f>IF(N427="základní",J427,0)</f>
        <v>0</v>
      </c>
      <c r="BF427" s="127">
        <f>IF(N427="snížená",J427,0)</f>
        <v>0</v>
      </c>
      <c r="BG427" s="127">
        <f>IF(N427="zákl. přenesená",J427,0)</f>
        <v>0</v>
      </c>
      <c r="BH427" s="127">
        <f>IF(N427="sníž. přenesená",J427,0)</f>
        <v>0</v>
      </c>
      <c r="BI427" s="127">
        <f>IF(N427="nulová",J427,0)</f>
        <v>0</v>
      </c>
      <c r="BJ427" s="20" t="s">
        <v>85</v>
      </c>
      <c r="BK427" s="127">
        <f>ROUND(I427*H427,2)</f>
        <v>0</v>
      </c>
      <c r="BL427" s="20" t="s">
        <v>236</v>
      </c>
      <c r="BM427" s="126" t="s">
        <v>758</v>
      </c>
    </row>
    <row r="428" spans="1:65" s="136" customFormat="1" x14ac:dyDescent="0.2">
      <c r="B428" s="137"/>
      <c r="D428" s="130" t="s">
        <v>163</v>
      </c>
      <c r="E428" s="138" t="s">
        <v>1</v>
      </c>
      <c r="F428" s="139" t="s">
        <v>338</v>
      </c>
      <c r="H428" s="140">
        <v>39</v>
      </c>
      <c r="I428" s="5"/>
      <c r="L428" s="137"/>
      <c r="M428" s="141"/>
      <c r="N428" s="142"/>
      <c r="O428" s="142"/>
      <c r="P428" s="142"/>
      <c r="Q428" s="142"/>
      <c r="R428" s="142"/>
      <c r="S428" s="142"/>
      <c r="T428" s="143"/>
      <c r="AT428" s="138" t="s">
        <v>163</v>
      </c>
      <c r="AU428" s="138" t="s">
        <v>87</v>
      </c>
      <c r="AV428" s="136" t="s">
        <v>87</v>
      </c>
      <c r="AW428" s="136" t="s">
        <v>32</v>
      </c>
      <c r="AX428" s="136" t="s">
        <v>85</v>
      </c>
      <c r="AY428" s="138" t="s">
        <v>155</v>
      </c>
    </row>
    <row r="429" spans="1:65" s="33" customFormat="1" ht="21.6" customHeight="1" x14ac:dyDescent="0.2">
      <c r="A429" s="30"/>
      <c r="B429" s="31"/>
      <c r="C429" s="152" t="s">
        <v>759</v>
      </c>
      <c r="D429" s="152" t="s">
        <v>190</v>
      </c>
      <c r="E429" s="153" t="s">
        <v>760</v>
      </c>
      <c r="F429" s="154" t="s">
        <v>761</v>
      </c>
      <c r="G429" s="155" t="s">
        <v>218</v>
      </c>
      <c r="H429" s="156">
        <v>12</v>
      </c>
      <c r="I429" s="8"/>
      <c r="J429" s="157">
        <f>ROUND(I429*H429,2)</f>
        <v>0</v>
      </c>
      <c r="K429" s="158"/>
      <c r="L429" s="159"/>
      <c r="M429" s="160" t="s">
        <v>1</v>
      </c>
      <c r="N429" s="161" t="s">
        <v>42</v>
      </c>
      <c r="O429" s="123"/>
      <c r="P429" s="124">
        <f>O429*H429</f>
        <v>0</v>
      </c>
      <c r="Q429" s="124">
        <v>2.5000000000000001E-4</v>
      </c>
      <c r="R429" s="124">
        <f>Q429*H429</f>
        <v>3.0000000000000001E-3</v>
      </c>
      <c r="S429" s="124">
        <v>0</v>
      </c>
      <c r="T429" s="125">
        <f>S429*H429</f>
        <v>0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126" t="s">
        <v>304</v>
      </c>
      <c r="AT429" s="126" t="s">
        <v>190</v>
      </c>
      <c r="AU429" s="126" t="s">
        <v>87</v>
      </c>
      <c r="AY429" s="20" t="s">
        <v>155</v>
      </c>
      <c r="BE429" s="127">
        <f>IF(N429="základní",J429,0)</f>
        <v>0</v>
      </c>
      <c r="BF429" s="127">
        <f>IF(N429="snížená",J429,0)</f>
        <v>0</v>
      </c>
      <c r="BG429" s="127">
        <f>IF(N429="zákl. přenesená",J429,0)</f>
        <v>0</v>
      </c>
      <c r="BH429" s="127">
        <f>IF(N429="sníž. přenesená",J429,0)</f>
        <v>0</v>
      </c>
      <c r="BI429" s="127">
        <f>IF(N429="nulová",J429,0)</f>
        <v>0</v>
      </c>
      <c r="BJ429" s="20" t="s">
        <v>85</v>
      </c>
      <c r="BK429" s="127">
        <f>ROUND(I429*H429,2)</f>
        <v>0</v>
      </c>
      <c r="BL429" s="20" t="s">
        <v>236</v>
      </c>
      <c r="BM429" s="126" t="s">
        <v>762</v>
      </c>
    </row>
    <row r="430" spans="1:65" s="136" customFormat="1" x14ac:dyDescent="0.2">
      <c r="B430" s="137"/>
      <c r="D430" s="130" t="s">
        <v>163</v>
      </c>
      <c r="E430" s="138" t="s">
        <v>1</v>
      </c>
      <c r="F430" s="139" t="s">
        <v>220</v>
      </c>
      <c r="H430" s="140">
        <v>12</v>
      </c>
      <c r="I430" s="5"/>
      <c r="L430" s="137"/>
      <c r="M430" s="141"/>
      <c r="N430" s="142"/>
      <c r="O430" s="142"/>
      <c r="P430" s="142"/>
      <c r="Q430" s="142"/>
      <c r="R430" s="142"/>
      <c r="S430" s="142"/>
      <c r="T430" s="143"/>
      <c r="AT430" s="138" t="s">
        <v>163</v>
      </c>
      <c r="AU430" s="138" t="s">
        <v>87</v>
      </c>
      <c r="AV430" s="136" t="s">
        <v>87</v>
      </c>
      <c r="AW430" s="136" t="s">
        <v>32</v>
      </c>
      <c r="AX430" s="136" t="s">
        <v>85</v>
      </c>
      <c r="AY430" s="138" t="s">
        <v>155</v>
      </c>
    </row>
    <row r="431" spans="1:65" s="33" customFormat="1" ht="32.4" customHeight="1" x14ac:dyDescent="0.2">
      <c r="A431" s="30"/>
      <c r="B431" s="31"/>
      <c r="C431" s="152" t="s">
        <v>763</v>
      </c>
      <c r="D431" s="152" t="s">
        <v>190</v>
      </c>
      <c r="E431" s="153" t="s">
        <v>764</v>
      </c>
      <c r="F431" s="154" t="s">
        <v>765</v>
      </c>
      <c r="G431" s="155" t="s">
        <v>218</v>
      </c>
      <c r="H431" s="156">
        <v>4</v>
      </c>
      <c r="I431" s="8"/>
      <c r="J431" s="157">
        <f>ROUND(I431*H431,2)</f>
        <v>0</v>
      </c>
      <c r="K431" s="158"/>
      <c r="L431" s="159"/>
      <c r="M431" s="160" t="s">
        <v>1</v>
      </c>
      <c r="N431" s="161" t="s">
        <v>42</v>
      </c>
      <c r="O431" s="123"/>
      <c r="P431" s="124">
        <f>O431*H431</f>
        <v>0</v>
      </c>
      <c r="Q431" s="124">
        <v>1.2E-4</v>
      </c>
      <c r="R431" s="124">
        <f>Q431*H431</f>
        <v>4.8000000000000001E-4</v>
      </c>
      <c r="S431" s="124">
        <v>0</v>
      </c>
      <c r="T431" s="125">
        <f>S431*H431</f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26" t="s">
        <v>304</v>
      </c>
      <c r="AT431" s="126" t="s">
        <v>190</v>
      </c>
      <c r="AU431" s="126" t="s">
        <v>87</v>
      </c>
      <c r="AY431" s="20" t="s">
        <v>155</v>
      </c>
      <c r="BE431" s="127">
        <f>IF(N431="základní",J431,0)</f>
        <v>0</v>
      </c>
      <c r="BF431" s="127">
        <f>IF(N431="snížená",J431,0)</f>
        <v>0</v>
      </c>
      <c r="BG431" s="127">
        <f>IF(N431="zákl. přenesená",J431,0)</f>
        <v>0</v>
      </c>
      <c r="BH431" s="127">
        <f>IF(N431="sníž. přenesená",J431,0)</f>
        <v>0</v>
      </c>
      <c r="BI431" s="127">
        <f>IF(N431="nulová",J431,0)</f>
        <v>0</v>
      </c>
      <c r="BJ431" s="20" t="s">
        <v>85</v>
      </c>
      <c r="BK431" s="127">
        <f>ROUND(I431*H431,2)</f>
        <v>0</v>
      </c>
      <c r="BL431" s="20" t="s">
        <v>236</v>
      </c>
      <c r="BM431" s="126" t="s">
        <v>766</v>
      </c>
    </row>
    <row r="432" spans="1:65" s="136" customFormat="1" x14ac:dyDescent="0.2">
      <c r="B432" s="137"/>
      <c r="D432" s="130" t="s">
        <v>163</v>
      </c>
      <c r="E432" s="138" t="s">
        <v>1</v>
      </c>
      <c r="F432" s="139" t="s">
        <v>161</v>
      </c>
      <c r="H432" s="140">
        <v>4</v>
      </c>
      <c r="I432" s="5"/>
      <c r="L432" s="137"/>
      <c r="M432" s="141"/>
      <c r="N432" s="142"/>
      <c r="O432" s="142"/>
      <c r="P432" s="142"/>
      <c r="Q432" s="142"/>
      <c r="R432" s="142"/>
      <c r="S432" s="142"/>
      <c r="T432" s="143"/>
      <c r="AT432" s="138" t="s">
        <v>163</v>
      </c>
      <c r="AU432" s="138" t="s">
        <v>87</v>
      </c>
      <c r="AV432" s="136" t="s">
        <v>87</v>
      </c>
      <c r="AW432" s="136" t="s">
        <v>32</v>
      </c>
      <c r="AX432" s="136" t="s">
        <v>85</v>
      </c>
      <c r="AY432" s="138" t="s">
        <v>155</v>
      </c>
    </row>
    <row r="433" spans="1:65" s="33" customFormat="1" ht="21.6" customHeight="1" x14ac:dyDescent="0.2">
      <c r="A433" s="30"/>
      <c r="B433" s="31"/>
      <c r="C433" s="114" t="s">
        <v>767</v>
      </c>
      <c r="D433" s="114" t="s">
        <v>157</v>
      </c>
      <c r="E433" s="115" t="s">
        <v>768</v>
      </c>
      <c r="F433" s="116" t="s">
        <v>769</v>
      </c>
      <c r="G433" s="117" t="s">
        <v>218</v>
      </c>
      <c r="H433" s="118">
        <v>31</v>
      </c>
      <c r="I433" s="4"/>
      <c r="J433" s="119">
        <f>ROUND(I433*H433,2)</f>
        <v>0</v>
      </c>
      <c r="K433" s="120"/>
      <c r="L433" s="31"/>
      <c r="M433" s="121" t="s">
        <v>1</v>
      </c>
      <c r="N433" s="122" t="s">
        <v>42</v>
      </c>
      <c r="O433" s="123"/>
      <c r="P433" s="124">
        <f>O433*H433</f>
        <v>0</v>
      </c>
      <c r="Q433" s="124">
        <v>2.0000000000000002E-5</v>
      </c>
      <c r="R433" s="124">
        <f>Q433*H433</f>
        <v>6.2E-4</v>
      </c>
      <c r="S433" s="124">
        <v>0</v>
      </c>
      <c r="T433" s="125">
        <f>S433*H433</f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126" t="s">
        <v>236</v>
      </c>
      <c r="AT433" s="126" t="s">
        <v>157</v>
      </c>
      <c r="AU433" s="126" t="s">
        <v>87</v>
      </c>
      <c r="AY433" s="20" t="s">
        <v>155</v>
      </c>
      <c r="BE433" s="127">
        <f>IF(N433="základní",J433,0)</f>
        <v>0</v>
      </c>
      <c r="BF433" s="127">
        <f>IF(N433="snížená",J433,0)</f>
        <v>0</v>
      </c>
      <c r="BG433" s="127">
        <f>IF(N433="zákl. přenesená",J433,0)</f>
        <v>0</v>
      </c>
      <c r="BH433" s="127">
        <f>IF(N433="sníž. přenesená",J433,0)</f>
        <v>0</v>
      </c>
      <c r="BI433" s="127">
        <f>IF(N433="nulová",J433,0)</f>
        <v>0</v>
      </c>
      <c r="BJ433" s="20" t="s">
        <v>85</v>
      </c>
      <c r="BK433" s="127">
        <f>ROUND(I433*H433,2)</f>
        <v>0</v>
      </c>
      <c r="BL433" s="20" t="s">
        <v>236</v>
      </c>
      <c r="BM433" s="126" t="s">
        <v>770</v>
      </c>
    </row>
    <row r="434" spans="1:65" s="136" customFormat="1" x14ac:dyDescent="0.2">
      <c r="B434" s="137"/>
      <c r="D434" s="130" t="s">
        <v>163</v>
      </c>
      <c r="E434" s="138" t="s">
        <v>1</v>
      </c>
      <c r="F434" s="139" t="s">
        <v>771</v>
      </c>
      <c r="H434" s="140">
        <v>31</v>
      </c>
      <c r="I434" s="5"/>
      <c r="L434" s="137"/>
      <c r="M434" s="141"/>
      <c r="N434" s="142"/>
      <c r="O434" s="142"/>
      <c r="P434" s="142"/>
      <c r="Q434" s="142"/>
      <c r="R434" s="142"/>
      <c r="S434" s="142"/>
      <c r="T434" s="143"/>
      <c r="AT434" s="138" t="s">
        <v>163</v>
      </c>
      <c r="AU434" s="138" t="s">
        <v>87</v>
      </c>
      <c r="AV434" s="136" t="s">
        <v>87</v>
      </c>
      <c r="AW434" s="136" t="s">
        <v>32</v>
      </c>
      <c r="AX434" s="136" t="s">
        <v>85</v>
      </c>
      <c r="AY434" s="138" t="s">
        <v>155</v>
      </c>
    </row>
    <row r="435" spans="1:65" s="33" customFormat="1" ht="21.6" customHeight="1" x14ac:dyDescent="0.2">
      <c r="A435" s="30"/>
      <c r="B435" s="31"/>
      <c r="C435" s="152" t="s">
        <v>772</v>
      </c>
      <c r="D435" s="152" t="s">
        <v>190</v>
      </c>
      <c r="E435" s="153" t="s">
        <v>773</v>
      </c>
      <c r="F435" s="154" t="s">
        <v>774</v>
      </c>
      <c r="G435" s="155" t="s">
        <v>218</v>
      </c>
      <c r="H435" s="156">
        <v>14</v>
      </c>
      <c r="I435" s="8"/>
      <c r="J435" s="157">
        <f>ROUND(I435*H435,2)</f>
        <v>0</v>
      </c>
      <c r="K435" s="158"/>
      <c r="L435" s="159"/>
      <c r="M435" s="160" t="s">
        <v>1</v>
      </c>
      <c r="N435" s="161" t="s">
        <v>42</v>
      </c>
      <c r="O435" s="123"/>
      <c r="P435" s="124">
        <f>O435*H435</f>
        <v>0</v>
      </c>
      <c r="Q435" s="124">
        <v>3.2000000000000003E-4</v>
      </c>
      <c r="R435" s="124">
        <f>Q435*H435</f>
        <v>4.4800000000000005E-3</v>
      </c>
      <c r="S435" s="124">
        <v>0</v>
      </c>
      <c r="T435" s="125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26" t="s">
        <v>304</v>
      </c>
      <c r="AT435" s="126" t="s">
        <v>190</v>
      </c>
      <c r="AU435" s="126" t="s">
        <v>87</v>
      </c>
      <c r="AY435" s="20" t="s">
        <v>155</v>
      </c>
      <c r="BE435" s="127">
        <f>IF(N435="základní",J435,0)</f>
        <v>0</v>
      </c>
      <c r="BF435" s="127">
        <f>IF(N435="snížená",J435,0)</f>
        <v>0</v>
      </c>
      <c r="BG435" s="127">
        <f>IF(N435="zákl. přenesená",J435,0)</f>
        <v>0</v>
      </c>
      <c r="BH435" s="127">
        <f>IF(N435="sníž. přenesená",J435,0)</f>
        <v>0</v>
      </c>
      <c r="BI435" s="127">
        <f>IF(N435="nulová",J435,0)</f>
        <v>0</v>
      </c>
      <c r="BJ435" s="20" t="s">
        <v>85</v>
      </c>
      <c r="BK435" s="127">
        <f>ROUND(I435*H435,2)</f>
        <v>0</v>
      </c>
      <c r="BL435" s="20" t="s">
        <v>236</v>
      </c>
      <c r="BM435" s="126" t="s">
        <v>775</v>
      </c>
    </row>
    <row r="436" spans="1:65" s="136" customFormat="1" x14ac:dyDescent="0.2">
      <c r="B436" s="137"/>
      <c r="D436" s="130" t="s">
        <v>163</v>
      </c>
      <c r="E436" s="138" t="s">
        <v>1</v>
      </c>
      <c r="F436" s="139" t="s">
        <v>229</v>
      </c>
      <c r="H436" s="140">
        <v>14</v>
      </c>
      <c r="I436" s="5"/>
      <c r="L436" s="137"/>
      <c r="M436" s="141"/>
      <c r="N436" s="142"/>
      <c r="O436" s="142"/>
      <c r="P436" s="142"/>
      <c r="Q436" s="142"/>
      <c r="R436" s="142"/>
      <c r="S436" s="142"/>
      <c r="T436" s="143"/>
      <c r="AT436" s="138" t="s">
        <v>163</v>
      </c>
      <c r="AU436" s="138" t="s">
        <v>87</v>
      </c>
      <c r="AV436" s="136" t="s">
        <v>87</v>
      </c>
      <c r="AW436" s="136" t="s">
        <v>32</v>
      </c>
      <c r="AX436" s="136" t="s">
        <v>85</v>
      </c>
      <c r="AY436" s="138" t="s">
        <v>155</v>
      </c>
    </row>
    <row r="437" spans="1:65" s="33" customFormat="1" ht="21.6" customHeight="1" x14ac:dyDescent="0.2">
      <c r="A437" s="30"/>
      <c r="B437" s="31"/>
      <c r="C437" s="152" t="s">
        <v>776</v>
      </c>
      <c r="D437" s="152" t="s">
        <v>190</v>
      </c>
      <c r="E437" s="153" t="s">
        <v>777</v>
      </c>
      <c r="F437" s="154" t="s">
        <v>778</v>
      </c>
      <c r="G437" s="155" t="s">
        <v>218</v>
      </c>
      <c r="H437" s="156">
        <v>17</v>
      </c>
      <c r="I437" s="8"/>
      <c r="J437" s="157">
        <f>ROUND(I437*H437,2)</f>
        <v>0</v>
      </c>
      <c r="K437" s="158"/>
      <c r="L437" s="159"/>
      <c r="M437" s="160" t="s">
        <v>1</v>
      </c>
      <c r="N437" s="161" t="s">
        <v>42</v>
      </c>
      <c r="O437" s="123"/>
      <c r="P437" s="124">
        <f>O437*H437</f>
        <v>0</v>
      </c>
      <c r="Q437" s="124">
        <v>3.8000000000000002E-4</v>
      </c>
      <c r="R437" s="124">
        <f>Q437*H437</f>
        <v>6.4600000000000005E-3</v>
      </c>
      <c r="S437" s="124">
        <v>0</v>
      </c>
      <c r="T437" s="125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26" t="s">
        <v>304</v>
      </c>
      <c r="AT437" s="126" t="s">
        <v>190</v>
      </c>
      <c r="AU437" s="126" t="s">
        <v>87</v>
      </c>
      <c r="AY437" s="20" t="s">
        <v>155</v>
      </c>
      <c r="BE437" s="127">
        <f>IF(N437="základní",J437,0)</f>
        <v>0</v>
      </c>
      <c r="BF437" s="127">
        <f>IF(N437="snížená",J437,0)</f>
        <v>0</v>
      </c>
      <c r="BG437" s="127">
        <f>IF(N437="zákl. přenesená",J437,0)</f>
        <v>0</v>
      </c>
      <c r="BH437" s="127">
        <f>IF(N437="sníž. přenesená",J437,0)</f>
        <v>0</v>
      </c>
      <c r="BI437" s="127">
        <f>IF(N437="nulová",J437,0)</f>
        <v>0</v>
      </c>
      <c r="BJ437" s="20" t="s">
        <v>85</v>
      </c>
      <c r="BK437" s="127">
        <f>ROUND(I437*H437,2)</f>
        <v>0</v>
      </c>
      <c r="BL437" s="20" t="s">
        <v>236</v>
      </c>
      <c r="BM437" s="126" t="s">
        <v>779</v>
      </c>
    </row>
    <row r="438" spans="1:65" s="136" customFormat="1" x14ac:dyDescent="0.2">
      <c r="B438" s="137"/>
      <c r="D438" s="130" t="s">
        <v>163</v>
      </c>
      <c r="E438" s="138" t="s">
        <v>1</v>
      </c>
      <c r="F438" s="139" t="s">
        <v>241</v>
      </c>
      <c r="H438" s="140">
        <v>17</v>
      </c>
      <c r="I438" s="5"/>
      <c r="L438" s="137"/>
      <c r="M438" s="141"/>
      <c r="N438" s="142"/>
      <c r="O438" s="142"/>
      <c r="P438" s="142"/>
      <c r="Q438" s="142"/>
      <c r="R438" s="142"/>
      <c r="S438" s="142"/>
      <c r="T438" s="143"/>
      <c r="AT438" s="138" t="s">
        <v>163</v>
      </c>
      <c r="AU438" s="138" t="s">
        <v>87</v>
      </c>
      <c r="AV438" s="136" t="s">
        <v>87</v>
      </c>
      <c r="AW438" s="136" t="s">
        <v>32</v>
      </c>
      <c r="AX438" s="136" t="s">
        <v>85</v>
      </c>
      <c r="AY438" s="138" t="s">
        <v>155</v>
      </c>
    </row>
    <row r="439" spans="1:65" s="33" customFormat="1" ht="21.6" customHeight="1" x14ac:dyDescent="0.2">
      <c r="A439" s="30"/>
      <c r="B439" s="31"/>
      <c r="C439" s="114" t="s">
        <v>780</v>
      </c>
      <c r="D439" s="114" t="s">
        <v>157</v>
      </c>
      <c r="E439" s="115" t="s">
        <v>781</v>
      </c>
      <c r="F439" s="116" t="s">
        <v>782</v>
      </c>
      <c r="G439" s="117" t="s">
        <v>218</v>
      </c>
      <c r="H439" s="118">
        <v>5</v>
      </c>
      <c r="I439" s="4"/>
      <c r="J439" s="119">
        <f>ROUND(I439*H439,2)</f>
        <v>0</v>
      </c>
      <c r="K439" s="120"/>
      <c r="L439" s="31"/>
      <c r="M439" s="121" t="s">
        <v>1</v>
      </c>
      <c r="N439" s="122" t="s">
        <v>42</v>
      </c>
      <c r="O439" s="123"/>
      <c r="P439" s="124">
        <f>O439*H439</f>
        <v>0</v>
      </c>
      <c r="Q439" s="124">
        <v>2.0000000000000002E-5</v>
      </c>
      <c r="R439" s="124">
        <f>Q439*H439</f>
        <v>1E-4</v>
      </c>
      <c r="S439" s="124">
        <v>0</v>
      </c>
      <c r="T439" s="125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26" t="s">
        <v>236</v>
      </c>
      <c r="AT439" s="126" t="s">
        <v>157</v>
      </c>
      <c r="AU439" s="126" t="s">
        <v>87</v>
      </c>
      <c r="AY439" s="20" t="s">
        <v>155</v>
      </c>
      <c r="BE439" s="127">
        <f>IF(N439="základní",J439,0)</f>
        <v>0</v>
      </c>
      <c r="BF439" s="127">
        <f>IF(N439="snížená",J439,0)</f>
        <v>0</v>
      </c>
      <c r="BG439" s="127">
        <f>IF(N439="zákl. přenesená",J439,0)</f>
        <v>0</v>
      </c>
      <c r="BH439" s="127">
        <f>IF(N439="sníž. přenesená",J439,0)</f>
        <v>0</v>
      </c>
      <c r="BI439" s="127">
        <f>IF(N439="nulová",J439,0)</f>
        <v>0</v>
      </c>
      <c r="BJ439" s="20" t="s">
        <v>85</v>
      </c>
      <c r="BK439" s="127">
        <f>ROUND(I439*H439,2)</f>
        <v>0</v>
      </c>
      <c r="BL439" s="20" t="s">
        <v>236</v>
      </c>
      <c r="BM439" s="126" t="s">
        <v>783</v>
      </c>
    </row>
    <row r="440" spans="1:65" s="136" customFormat="1" x14ac:dyDescent="0.2">
      <c r="B440" s="137"/>
      <c r="D440" s="130" t="s">
        <v>163</v>
      </c>
      <c r="E440" s="138" t="s">
        <v>1</v>
      </c>
      <c r="F440" s="139" t="s">
        <v>179</v>
      </c>
      <c r="H440" s="140">
        <v>5</v>
      </c>
      <c r="I440" s="5"/>
      <c r="L440" s="137"/>
      <c r="M440" s="141"/>
      <c r="N440" s="142"/>
      <c r="O440" s="142"/>
      <c r="P440" s="142"/>
      <c r="Q440" s="142"/>
      <c r="R440" s="142"/>
      <c r="S440" s="142"/>
      <c r="T440" s="143"/>
      <c r="AT440" s="138" t="s">
        <v>163</v>
      </c>
      <c r="AU440" s="138" t="s">
        <v>87</v>
      </c>
      <c r="AV440" s="136" t="s">
        <v>87</v>
      </c>
      <c r="AW440" s="136" t="s">
        <v>32</v>
      </c>
      <c r="AX440" s="136" t="s">
        <v>85</v>
      </c>
      <c r="AY440" s="138" t="s">
        <v>155</v>
      </c>
    </row>
    <row r="441" spans="1:65" s="33" customFormat="1" ht="21.6" customHeight="1" x14ac:dyDescent="0.2">
      <c r="A441" s="30"/>
      <c r="B441" s="31"/>
      <c r="C441" s="152" t="s">
        <v>784</v>
      </c>
      <c r="D441" s="152" t="s">
        <v>190</v>
      </c>
      <c r="E441" s="153" t="s">
        <v>785</v>
      </c>
      <c r="F441" s="154" t="s">
        <v>786</v>
      </c>
      <c r="G441" s="155" t="s">
        <v>218</v>
      </c>
      <c r="H441" s="156">
        <v>5</v>
      </c>
      <c r="I441" s="8"/>
      <c r="J441" s="157">
        <f>ROUND(I441*H441,2)</f>
        <v>0</v>
      </c>
      <c r="K441" s="158"/>
      <c r="L441" s="159"/>
      <c r="M441" s="160" t="s">
        <v>1</v>
      </c>
      <c r="N441" s="161" t="s">
        <v>42</v>
      </c>
      <c r="O441" s="123"/>
      <c r="P441" s="124">
        <f>O441*H441</f>
        <v>0</v>
      </c>
      <c r="Q441" s="124">
        <v>5.5000000000000003E-4</v>
      </c>
      <c r="R441" s="124">
        <f>Q441*H441</f>
        <v>2.7500000000000003E-3</v>
      </c>
      <c r="S441" s="124">
        <v>0</v>
      </c>
      <c r="T441" s="125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26" t="s">
        <v>304</v>
      </c>
      <c r="AT441" s="126" t="s">
        <v>190</v>
      </c>
      <c r="AU441" s="126" t="s">
        <v>87</v>
      </c>
      <c r="AY441" s="20" t="s">
        <v>155</v>
      </c>
      <c r="BE441" s="127">
        <f>IF(N441="základní",J441,0)</f>
        <v>0</v>
      </c>
      <c r="BF441" s="127">
        <f>IF(N441="snížená",J441,0)</f>
        <v>0</v>
      </c>
      <c r="BG441" s="127">
        <f>IF(N441="zákl. přenesená",J441,0)</f>
        <v>0</v>
      </c>
      <c r="BH441" s="127">
        <f>IF(N441="sníž. přenesená",J441,0)</f>
        <v>0</v>
      </c>
      <c r="BI441" s="127">
        <f>IF(N441="nulová",J441,0)</f>
        <v>0</v>
      </c>
      <c r="BJ441" s="20" t="s">
        <v>85</v>
      </c>
      <c r="BK441" s="127">
        <f>ROUND(I441*H441,2)</f>
        <v>0</v>
      </c>
      <c r="BL441" s="20" t="s">
        <v>236</v>
      </c>
      <c r="BM441" s="126" t="s">
        <v>787</v>
      </c>
    </row>
    <row r="442" spans="1:65" s="136" customFormat="1" x14ac:dyDescent="0.2">
      <c r="B442" s="137"/>
      <c r="D442" s="130" t="s">
        <v>163</v>
      </c>
      <c r="E442" s="138" t="s">
        <v>1</v>
      </c>
      <c r="F442" s="139" t="s">
        <v>179</v>
      </c>
      <c r="H442" s="140">
        <v>5</v>
      </c>
      <c r="I442" s="5"/>
      <c r="L442" s="137"/>
      <c r="M442" s="141"/>
      <c r="N442" s="142"/>
      <c r="O442" s="142"/>
      <c r="P442" s="142"/>
      <c r="Q442" s="142"/>
      <c r="R442" s="142"/>
      <c r="S442" s="142"/>
      <c r="T442" s="143"/>
      <c r="AT442" s="138" t="s">
        <v>163</v>
      </c>
      <c r="AU442" s="138" t="s">
        <v>87</v>
      </c>
      <c r="AV442" s="136" t="s">
        <v>87</v>
      </c>
      <c r="AW442" s="136" t="s">
        <v>32</v>
      </c>
      <c r="AX442" s="136" t="s">
        <v>85</v>
      </c>
      <c r="AY442" s="138" t="s">
        <v>155</v>
      </c>
    </row>
    <row r="443" spans="1:65" s="33" customFormat="1" ht="21.6" customHeight="1" x14ac:dyDescent="0.2">
      <c r="A443" s="30"/>
      <c r="B443" s="31"/>
      <c r="C443" s="114" t="s">
        <v>788</v>
      </c>
      <c r="D443" s="114" t="s">
        <v>157</v>
      </c>
      <c r="E443" s="115" t="s">
        <v>789</v>
      </c>
      <c r="F443" s="116" t="s">
        <v>790</v>
      </c>
      <c r="G443" s="117" t="s">
        <v>218</v>
      </c>
      <c r="H443" s="118">
        <v>6</v>
      </c>
      <c r="I443" s="4"/>
      <c r="J443" s="119">
        <f>ROUND(I443*H443,2)</f>
        <v>0</v>
      </c>
      <c r="K443" s="120"/>
      <c r="L443" s="31"/>
      <c r="M443" s="121" t="s">
        <v>1</v>
      </c>
      <c r="N443" s="122" t="s">
        <v>42</v>
      </c>
      <c r="O443" s="123"/>
      <c r="P443" s="124">
        <f>O443*H443</f>
        <v>0</v>
      </c>
      <c r="Q443" s="124">
        <v>2.0000000000000002E-5</v>
      </c>
      <c r="R443" s="124">
        <f>Q443*H443</f>
        <v>1.2000000000000002E-4</v>
      </c>
      <c r="S443" s="124">
        <v>0</v>
      </c>
      <c r="T443" s="125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26" t="s">
        <v>236</v>
      </c>
      <c r="AT443" s="126" t="s">
        <v>157</v>
      </c>
      <c r="AU443" s="126" t="s">
        <v>87</v>
      </c>
      <c r="AY443" s="20" t="s">
        <v>155</v>
      </c>
      <c r="BE443" s="127">
        <f>IF(N443="základní",J443,0)</f>
        <v>0</v>
      </c>
      <c r="BF443" s="127">
        <f>IF(N443="snížená",J443,0)</f>
        <v>0</v>
      </c>
      <c r="BG443" s="127">
        <f>IF(N443="zákl. přenesená",J443,0)</f>
        <v>0</v>
      </c>
      <c r="BH443" s="127">
        <f>IF(N443="sníž. přenesená",J443,0)</f>
        <v>0</v>
      </c>
      <c r="BI443" s="127">
        <f>IF(N443="nulová",J443,0)</f>
        <v>0</v>
      </c>
      <c r="BJ443" s="20" t="s">
        <v>85</v>
      </c>
      <c r="BK443" s="127">
        <f>ROUND(I443*H443,2)</f>
        <v>0</v>
      </c>
      <c r="BL443" s="20" t="s">
        <v>236</v>
      </c>
      <c r="BM443" s="126" t="s">
        <v>791</v>
      </c>
    </row>
    <row r="444" spans="1:65" s="136" customFormat="1" x14ac:dyDescent="0.2">
      <c r="B444" s="137"/>
      <c r="D444" s="130" t="s">
        <v>163</v>
      </c>
      <c r="E444" s="138" t="s">
        <v>1</v>
      </c>
      <c r="F444" s="139" t="s">
        <v>792</v>
      </c>
      <c r="H444" s="140">
        <v>6</v>
      </c>
      <c r="I444" s="5"/>
      <c r="L444" s="137"/>
      <c r="M444" s="141"/>
      <c r="N444" s="142"/>
      <c r="O444" s="142"/>
      <c r="P444" s="142"/>
      <c r="Q444" s="142"/>
      <c r="R444" s="142"/>
      <c r="S444" s="142"/>
      <c r="T444" s="143"/>
      <c r="AT444" s="138" t="s">
        <v>163</v>
      </c>
      <c r="AU444" s="138" t="s">
        <v>87</v>
      </c>
      <c r="AV444" s="136" t="s">
        <v>87</v>
      </c>
      <c r="AW444" s="136" t="s">
        <v>32</v>
      </c>
      <c r="AX444" s="136" t="s">
        <v>85</v>
      </c>
      <c r="AY444" s="138" t="s">
        <v>155</v>
      </c>
    </row>
    <row r="445" spans="1:65" s="33" customFormat="1" ht="21.6" customHeight="1" x14ac:dyDescent="0.2">
      <c r="A445" s="30"/>
      <c r="B445" s="31"/>
      <c r="C445" s="152" t="s">
        <v>793</v>
      </c>
      <c r="D445" s="152" t="s">
        <v>190</v>
      </c>
      <c r="E445" s="153" t="s">
        <v>794</v>
      </c>
      <c r="F445" s="154" t="s">
        <v>795</v>
      </c>
      <c r="G445" s="155" t="s">
        <v>218</v>
      </c>
      <c r="H445" s="156">
        <v>1</v>
      </c>
      <c r="I445" s="8"/>
      <c r="J445" s="157">
        <f>ROUND(I445*H445,2)</f>
        <v>0</v>
      </c>
      <c r="K445" s="158"/>
      <c r="L445" s="159"/>
      <c r="M445" s="160" t="s">
        <v>1</v>
      </c>
      <c r="N445" s="161" t="s">
        <v>42</v>
      </c>
      <c r="O445" s="123"/>
      <c r="P445" s="124">
        <f>O445*H445</f>
        <v>0</v>
      </c>
      <c r="Q445" s="124">
        <v>6.8999999999999997E-4</v>
      </c>
      <c r="R445" s="124">
        <f>Q445*H445</f>
        <v>6.8999999999999997E-4</v>
      </c>
      <c r="S445" s="124">
        <v>0</v>
      </c>
      <c r="T445" s="125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26" t="s">
        <v>304</v>
      </c>
      <c r="AT445" s="126" t="s">
        <v>190</v>
      </c>
      <c r="AU445" s="126" t="s">
        <v>87</v>
      </c>
      <c r="AY445" s="20" t="s">
        <v>155</v>
      </c>
      <c r="BE445" s="127">
        <f>IF(N445="základní",J445,0)</f>
        <v>0</v>
      </c>
      <c r="BF445" s="127">
        <f>IF(N445="snížená",J445,0)</f>
        <v>0</v>
      </c>
      <c r="BG445" s="127">
        <f>IF(N445="zákl. přenesená",J445,0)</f>
        <v>0</v>
      </c>
      <c r="BH445" s="127">
        <f>IF(N445="sníž. přenesená",J445,0)</f>
        <v>0</v>
      </c>
      <c r="BI445" s="127">
        <f>IF(N445="nulová",J445,0)</f>
        <v>0</v>
      </c>
      <c r="BJ445" s="20" t="s">
        <v>85</v>
      </c>
      <c r="BK445" s="127">
        <f>ROUND(I445*H445,2)</f>
        <v>0</v>
      </c>
      <c r="BL445" s="20" t="s">
        <v>236</v>
      </c>
      <c r="BM445" s="126" t="s">
        <v>796</v>
      </c>
    </row>
    <row r="446" spans="1:65" s="136" customFormat="1" x14ac:dyDescent="0.2">
      <c r="B446" s="137"/>
      <c r="D446" s="130" t="s">
        <v>163</v>
      </c>
      <c r="E446" s="138" t="s">
        <v>1</v>
      </c>
      <c r="F446" s="139" t="s">
        <v>85</v>
      </c>
      <c r="H446" s="140">
        <v>1</v>
      </c>
      <c r="I446" s="5"/>
      <c r="L446" s="137"/>
      <c r="M446" s="141"/>
      <c r="N446" s="142"/>
      <c r="O446" s="142"/>
      <c r="P446" s="142"/>
      <c r="Q446" s="142"/>
      <c r="R446" s="142"/>
      <c r="S446" s="142"/>
      <c r="T446" s="143"/>
      <c r="AT446" s="138" t="s">
        <v>163</v>
      </c>
      <c r="AU446" s="138" t="s">
        <v>87</v>
      </c>
      <c r="AV446" s="136" t="s">
        <v>87</v>
      </c>
      <c r="AW446" s="136" t="s">
        <v>32</v>
      </c>
      <c r="AX446" s="136" t="s">
        <v>85</v>
      </c>
      <c r="AY446" s="138" t="s">
        <v>155</v>
      </c>
    </row>
    <row r="447" spans="1:65" s="33" customFormat="1" ht="21.6" customHeight="1" x14ac:dyDescent="0.2">
      <c r="A447" s="30"/>
      <c r="B447" s="31"/>
      <c r="C447" s="152" t="s">
        <v>488</v>
      </c>
      <c r="D447" s="152" t="s">
        <v>190</v>
      </c>
      <c r="E447" s="153" t="s">
        <v>797</v>
      </c>
      <c r="F447" s="154" t="s">
        <v>798</v>
      </c>
      <c r="G447" s="155" t="s">
        <v>218</v>
      </c>
      <c r="H447" s="156">
        <v>1</v>
      </c>
      <c r="I447" s="8"/>
      <c r="J447" s="157">
        <f>ROUND(I447*H447,2)</f>
        <v>0</v>
      </c>
      <c r="K447" s="158"/>
      <c r="L447" s="159"/>
      <c r="M447" s="160" t="s">
        <v>1</v>
      </c>
      <c r="N447" s="161" t="s">
        <v>42</v>
      </c>
      <c r="O447" s="123"/>
      <c r="P447" s="124">
        <f>O447*H447</f>
        <v>0</v>
      </c>
      <c r="Q447" s="124">
        <v>6.7999999999999996E-3</v>
      </c>
      <c r="R447" s="124">
        <f>Q447*H447</f>
        <v>6.7999999999999996E-3</v>
      </c>
      <c r="S447" s="124">
        <v>0</v>
      </c>
      <c r="T447" s="125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26" t="s">
        <v>304</v>
      </c>
      <c r="AT447" s="126" t="s">
        <v>190</v>
      </c>
      <c r="AU447" s="126" t="s">
        <v>87</v>
      </c>
      <c r="AY447" s="20" t="s">
        <v>155</v>
      </c>
      <c r="BE447" s="127">
        <f>IF(N447="základní",J447,0)</f>
        <v>0</v>
      </c>
      <c r="BF447" s="127">
        <f>IF(N447="snížená",J447,0)</f>
        <v>0</v>
      </c>
      <c r="BG447" s="127">
        <f>IF(N447="zákl. přenesená",J447,0)</f>
        <v>0</v>
      </c>
      <c r="BH447" s="127">
        <f>IF(N447="sníž. přenesená",J447,0)</f>
        <v>0</v>
      </c>
      <c r="BI447" s="127">
        <f>IF(N447="nulová",J447,0)</f>
        <v>0</v>
      </c>
      <c r="BJ447" s="20" t="s">
        <v>85</v>
      </c>
      <c r="BK447" s="127">
        <f>ROUND(I447*H447,2)</f>
        <v>0</v>
      </c>
      <c r="BL447" s="20" t="s">
        <v>236</v>
      </c>
      <c r="BM447" s="126" t="s">
        <v>799</v>
      </c>
    </row>
    <row r="448" spans="1:65" s="136" customFormat="1" x14ac:dyDescent="0.2">
      <c r="B448" s="137"/>
      <c r="D448" s="130" t="s">
        <v>163</v>
      </c>
      <c r="E448" s="138" t="s">
        <v>1</v>
      </c>
      <c r="F448" s="139" t="s">
        <v>85</v>
      </c>
      <c r="H448" s="140">
        <v>1</v>
      </c>
      <c r="I448" s="5"/>
      <c r="L448" s="137"/>
      <c r="M448" s="141"/>
      <c r="N448" s="142"/>
      <c r="O448" s="142"/>
      <c r="P448" s="142"/>
      <c r="Q448" s="142"/>
      <c r="R448" s="142"/>
      <c r="S448" s="142"/>
      <c r="T448" s="143"/>
      <c r="AT448" s="138" t="s">
        <v>163</v>
      </c>
      <c r="AU448" s="138" t="s">
        <v>87</v>
      </c>
      <c r="AV448" s="136" t="s">
        <v>87</v>
      </c>
      <c r="AW448" s="136" t="s">
        <v>32</v>
      </c>
      <c r="AX448" s="136" t="s">
        <v>85</v>
      </c>
      <c r="AY448" s="138" t="s">
        <v>155</v>
      </c>
    </row>
    <row r="449" spans="1:65" s="33" customFormat="1" ht="21.6" customHeight="1" x14ac:dyDescent="0.2">
      <c r="A449" s="30"/>
      <c r="B449" s="31"/>
      <c r="C449" s="152" t="s">
        <v>800</v>
      </c>
      <c r="D449" s="152" t="s">
        <v>190</v>
      </c>
      <c r="E449" s="153" t="s">
        <v>801</v>
      </c>
      <c r="F449" s="154" t="s">
        <v>802</v>
      </c>
      <c r="G449" s="155" t="s">
        <v>218</v>
      </c>
      <c r="H449" s="156">
        <v>4</v>
      </c>
      <c r="I449" s="8"/>
      <c r="J449" s="157">
        <f>ROUND(I449*H449,2)</f>
        <v>0</v>
      </c>
      <c r="K449" s="158"/>
      <c r="L449" s="159"/>
      <c r="M449" s="160" t="s">
        <v>1</v>
      </c>
      <c r="N449" s="161" t="s">
        <v>42</v>
      </c>
      <c r="O449" s="123"/>
      <c r="P449" s="124">
        <f>O449*H449</f>
        <v>0</v>
      </c>
      <c r="Q449" s="124">
        <v>1.1800000000000001E-3</v>
      </c>
      <c r="R449" s="124">
        <f>Q449*H449</f>
        <v>4.7200000000000002E-3</v>
      </c>
      <c r="S449" s="124">
        <v>0</v>
      </c>
      <c r="T449" s="125">
        <f>S449*H449</f>
        <v>0</v>
      </c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R449" s="126" t="s">
        <v>304</v>
      </c>
      <c r="AT449" s="126" t="s">
        <v>190</v>
      </c>
      <c r="AU449" s="126" t="s">
        <v>87</v>
      </c>
      <c r="AY449" s="20" t="s">
        <v>155</v>
      </c>
      <c r="BE449" s="127">
        <f>IF(N449="základní",J449,0)</f>
        <v>0</v>
      </c>
      <c r="BF449" s="127">
        <f>IF(N449="snížená",J449,0)</f>
        <v>0</v>
      </c>
      <c r="BG449" s="127">
        <f>IF(N449="zákl. přenesená",J449,0)</f>
        <v>0</v>
      </c>
      <c r="BH449" s="127">
        <f>IF(N449="sníž. přenesená",J449,0)</f>
        <v>0</v>
      </c>
      <c r="BI449" s="127">
        <f>IF(N449="nulová",J449,0)</f>
        <v>0</v>
      </c>
      <c r="BJ449" s="20" t="s">
        <v>85</v>
      </c>
      <c r="BK449" s="127">
        <f>ROUND(I449*H449,2)</f>
        <v>0</v>
      </c>
      <c r="BL449" s="20" t="s">
        <v>236</v>
      </c>
      <c r="BM449" s="126" t="s">
        <v>803</v>
      </c>
    </row>
    <row r="450" spans="1:65" s="136" customFormat="1" x14ac:dyDescent="0.2">
      <c r="B450" s="137"/>
      <c r="D450" s="130" t="s">
        <v>163</v>
      </c>
      <c r="E450" s="138" t="s">
        <v>1</v>
      </c>
      <c r="F450" s="139" t="s">
        <v>161</v>
      </c>
      <c r="H450" s="140">
        <v>4</v>
      </c>
      <c r="I450" s="5"/>
      <c r="L450" s="137"/>
      <c r="M450" s="141"/>
      <c r="N450" s="142"/>
      <c r="O450" s="142"/>
      <c r="P450" s="142"/>
      <c r="Q450" s="142"/>
      <c r="R450" s="142"/>
      <c r="S450" s="142"/>
      <c r="T450" s="143"/>
      <c r="AT450" s="138" t="s">
        <v>163</v>
      </c>
      <c r="AU450" s="138" t="s">
        <v>87</v>
      </c>
      <c r="AV450" s="136" t="s">
        <v>87</v>
      </c>
      <c r="AW450" s="136" t="s">
        <v>32</v>
      </c>
      <c r="AX450" s="136" t="s">
        <v>85</v>
      </c>
      <c r="AY450" s="138" t="s">
        <v>155</v>
      </c>
    </row>
    <row r="451" spans="1:65" s="33" customFormat="1" ht="21.6" customHeight="1" x14ac:dyDescent="0.2">
      <c r="A451" s="30"/>
      <c r="B451" s="31"/>
      <c r="C451" s="114" t="s">
        <v>804</v>
      </c>
      <c r="D451" s="114" t="s">
        <v>157</v>
      </c>
      <c r="E451" s="115" t="s">
        <v>805</v>
      </c>
      <c r="F451" s="116" t="s">
        <v>806</v>
      </c>
      <c r="G451" s="117" t="s">
        <v>218</v>
      </c>
      <c r="H451" s="118">
        <v>1</v>
      </c>
      <c r="I451" s="4"/>
      <c r="J451" s="119">
        <f>ROUND(I451*H451,2)</f>
        <v>0</v>
      </c>
      <c r="K451" s="120"/>
      <c r="L451" s="31"/>
      <c r="M451" s="121" t="s">
        <v>1</v>
      </c>
      <c r="N451" s="122" t="s">
        <v>42</v>
      </c>
      <c r="O451" s="123"/>
      <c r="P451" s="124">
        <f>O451*H451</f>
        <v>0</v>
      </c>
      <c r="Q451" s="124">
        <v>2.0000000000000002E-5</v>
      </c>
      <c r="R451" s="124">
        <f>Q451*H451</f>
        <v>2.0000000000000002E-5</v>
      </c>
      <c r="S451" s="124">
        <v>0</v>
      </c>
      <c r="T451" s="125">
        <f>S451*H451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26" t="s">
        <v>236</v>
      </c>
      <c r="AT451" s="126" t="s">
        <v>157</v>
      </c>
      <c r="AU451" s="126" t="s">
        <v>87</v>
      </c>
      <c r="AY451" s="20" t="s">
        <v>155</v>
      </c>
      <c r="BE451" s="127">
        <f>IF(N451="základní",J451,0)</f>
        <v>0</v>
      </c>
      <c r="BF451" s="127">
        <f>IF(N451="snížená",J451,0)</f>
        <v>0</v>
      </c>
      <c r="BG451" s="127">
        <f>IF(N451="zákl. přenesená",J451,0)</f>
        <v>0</v>
      </c>
      <c r="BH451" s="127">
        <f>IF(N451="sníž. přenesená",J451,0)</f>
        <v>0</v>
      </c>
      <c r="BI451" s="127">
        <f>IF(N451="nulová",J451,0)</f>
        <v>0</v>
      </c>
      <c r="BJ451" s="20" t="s">
        <v>85</v>
      </c>
      <c r="BK451" s="127">
        <f>ROUND(I451*H451,2)</f>
        <v>0</v>
      </c>
      <c r="BL451" s="20" t="s">
        <v>236</v>
      </c>
      <c r="BM451" s="126" t="s">
        <v>807</v>
      </c>
    </row>
    <row r="452" spans="1:65" s="136" customFormat="1" x14ac:dyDescent="0.2">
      <c r="B452" s="137"/>
      <c r="D452" s="130" t="s">
        <v>163</v>
      </c>
      <c r="E452" s="138" t="s">
        <v>1</v>
      </c>
      <c r="F452" s="139" t="s">
        <v>85</v>
      </c>
      <c r="H452" s="140">
        <v>1</v>
      </c>
      <c r="I452" s="5"/>
      <c r="L452" s="137"/>
      <c r="M452" s="141"/>
      <c r="N452" s="142"/>
      <c r="O452" s="142"/>
      <c r="P452" s="142"/>
      <c r="Q452" s="142"/>
      <c r="R452" s="142"/>
      <c r="S452" s="142"/>
      <c r="T452" s="143"/>
      <c r="AT452" s="138" t="s">
        <v>163</v>
      </c>
      <c r="AU452" s="138" t="s">
        <v>87</v>
      </c>
      <c r="AV452" s="136" t="s">
        <v>87</v>
      </c>
      <c r="AW452" s="136" t="s">
        <v>32</v>
      </c>
      <c r="AX452" s="136" t="s">
        <v>85</v>
      </c>
      <c r="AY452" s="138" t="s">
        <v>155</v>
      </c>
    </row>
    <row r="453" spans="1:65" s="33" customFormat="1" ht="21.6" customHeight="1" x14ac:dyDescent="0.2">
      <c r="A453" s="30"/>
      <c r="B453" s="31"/>
      <c r="C453" s="152" t="s">
        <v>808</v>
      </c>
      <c r="D453" s="152" t="s">
        <v>190</v>
      </c>
      <c r="E453" s="153" t="s">
        <v>809</v>
      </c>
      <c r="F453" s="154" t="s">
        <v>810</v>
      </c>
      <c r="G453" s="155" t="s">
        <v>218</v>
      </c>
      <c r="H453" s="156">
        <v>1</v>
      </c>
      <c r="I453" s="8"/>
      <c r="J453" s="157">
        <f>ROUND(I453*H453,2)</f>
        <v>0</v>
      </c>
      <c r="K453" s="158"/>
      <c r="L453" s="159"/>
      <c r="M453" s="160" t="s">
        <v>1</v>
      </c>
      <c r="N453" s="161" t="s">
        <v>42</v>
      </c>
      <c r="O453" s="123"/>
      <c r="P453" s="124">
        <f>O453*H453</f>
        <v>0</v>
      </c>
      <c r="Q453" s="124">
        <v>7.7999999999999999E-4</v>
      </c>
      <c r="R453" s="124">
        <f>Q453*H453</f>
        <v>7.7999999999999999E-4</v>
      </c>
      <c r="S453" s="124">
        <v>0</v>
      </c>
      <c r="T453" s="125">
        <f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126" t="s">
        <v>304</v>
      </c>
      <c r="AT453" s="126" t="s">
        <v>190</v>
      </c>
      <c r="AU453" s="126" t="s">
        <v>87</v>
      </c>
      <c r="AY453" s="20" t="s">
        <v>155</v>
      </c>
      <c r="BE453" s="127">
        <f>IF(N453="základní",J453,0)</f>
        <v>0</v>
      </c>
      <c r="BF453" s="127">
        <f>IF(N453="snížená",J453,0)</f>
        <v>0</v>
      </c>
      <c r="BG453" s="127">
        <f>IF(N453="zákl. přenesená",J453,0)</f>
        <v>0</v>
      </c>
      <c r="BH453" s="127">
        <f>IF(N453="sníž. přenesená",J453,0)</f>
        <v>0</v>
      </c>
      <c r="BI453" s="127">
        <f>IF(N453="nulová",J453,0)</f>
        <v>0</v>
      </c>
      <c r="BJ453" s="20" t="s">
        <v>85</v>
      </c>
      <c r="BK453" s="127">
        <f>ROUND(I453*H453,2)</f>
        <v>0</v>
      </c>
      <c r="BL453" s="20" t="s">
        <v>236</v>
      </c>
      <c r="BM453" s="126" t="s">
        <v>811</v>
      </c>
    </row>
    <row r="454" spans="1:65" s="136" customFormat="1" x14ac:dyDescent="0.2">
      <c r="B454" s="137"/>
      <c r="D454" s="130" t="s">
        <v>163</v>
      </c>
      <c r="E454" s="138" t="s">
        <v>1</v>
      </c>
      <c r="F454" s="139" t="s">
        <v>85</v>
      </c>
      <c r="H454" s="140">
        <v>1</v>
      </c>
      <c r="I454" s="5"/>
      <c r="L454" s="137"/>
      <c r="M454" s="141"/>
      <c r="N454" s="142"/>
      <c r="O454" s="142"/>
      <c r="P454" s="142"/>
      <c r="Q454" s="142"/>
      <c r="R454" s="142"/>
      <c r="S454" s="142"/>
      <c r="T454" s="143"/>
      <c r="AT454" s="138" t="s">
        <v>163</v>
      </c>
      <c r="AU454" s="138" t="s">
        <v>87</v>
      </c>
      <c r="AV454" s="136" t="s">
        <v>87</v>
      </c>
      <c r="AW454" s="136" t="s">
        <v>32</v>
      </c>
      <c r="AX454" s="136" t="s">
        <v>85</v>
      </c>
      <c r="AY454" s="138" t="s">
        <v>155</v>
      </c>
    </row>
    <row r="455" spans="1:65" s="33" customFormat="1" ht="21.6" customHeight="1" x14ac:dyDescent="0.2">
      <c r="A455" s="30"/>
      <c r="B455" s="31"/>
      <c r="C455" s="114" t="s">
        <v>812</v>
      </c>
      <c r="D455" s="114" t="s">
        <v>157</v>
      </c>
      <c r="E455" s="115" t="s">
        <v>813</v>
      </c>
      <c r="F455" s="116" t="s">
        <v>814</v>
      </c>
      <c r="G455" s="117" t="s">
        <v>218</v>
      </c>
      <c r="H455" s="118">
        <v>9</v>
      </c>
      <c r="I455" s="4"/>
      <c r="J455" s="119">
        <f>ROUND(I455*H455,2)</f>
        <v>0</v>
      </c>
      <c r="K455" s="120"/>
      <c r="L455" s="31"/>
      <c r="M455" s="121" t="s">
        <v>1</v>
      </c>
      <c r="N455" s="122" t="s">
        <v>42</v>
      </c>
      <c r="O455" s="123"/>
      <c r="P455" s="124">
        <f>O455*H455</f>
        <v>0</v>
      </c>
      <c r="Q455" s="124">
        <v>2.0000000000000002E-5</v>
      </c>
      <c r="R455" s="124">
        <f>Q455*H455</f>
        <v>1.8000000000000001E-4</v>
      </c>
      <c r="S455" s="124">
        <v>0</v>
      </c>
      <c r="T455" s="125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26" t="s">
        <v>236</v>
      </c>
      <c r="AT455" s="126" t="s">
        <v>157</v>
      </c>
      <c r="AU455" s="126" t="s">
        <v>87</v>
      </c>
      <c r="AY455" s="20" t="s">
        <v>155</v>
      </c>
      <c r="BE455" s="127">
        <f>IF(N455="základní",J455,0)</f>
        <v>0</v>
      </c>
      <c r="BF455" s="127">
        <f>IF(N455="snížená",J455,0)</f>
        <v>0</v>
      </c>
      <c r="BG455" s="127">
        <f>IF(N455="zákl. přenesená",J455,0)</f>
        <v>0</v>
      </c>
      <c r="BH455" s="127">
        <f>IF(N455="sníž. přenesená",J455,0)</f>
        <v>0</v>
      </c>
      <c r="BI455" s="127">
        <f>IF(N455="nulová",J455,0)</f>
        <v>0</v>
      </c>
      <c r="BJ455" s="20" t="s">
        <v>85</v>
      </c>
      <c r="BK455" s="127">
        <f>ROUND(I455*H455,2)</f>
        <v>0</v>
      </c>
      <c r="BL455" s="20" t="s">
        <v>236</v>
      </c>
      <c r="BM455" s="126" t="s">
        <v>815</v>
      </c>
    </row>
    <row r="456" spans="1:65" s="136" customFormat="1" x14ac:dyDescent="0.2">
      <c r="B456" s="137"/>
      <c r="D456" s="130" t="s">
        <v>163</v>
      </c>
      <c r="E456" s="138" t="s">
        <v>1</v>
      </c>
      <c r="F456" s="139" t="s">
        <v>816</v>
      </c>
      <c r="H456" s="140">
        <v>9</v>
      </c>
      <c r="I456" s="5"/>
      <c r="L456" s="137"/>
      <c r="M456" s="141"/>
      <c r="N456" s="142"/>
      <c r="O456" s="142"/>
      <c r="P456" s="142"/>
      <c r="Q456" s="142"/>
      <c r="R456" s="142"/>
      <c r="S456" s="142"/>
      <c r="T456" s="143"/>
      <c r="AT456" s="138" t="s">
        <v>163</v>
      </c>
      <c r="AU456" s="138" t="s">
        <v>87</v>
      </c>
      <c r="AV456" s="136" t="s">
        <v>87</v>
      </c>
      <c r="AW456" s="136" t="s">
        <v>32</v>
      </c>
      <c r="AX456" s="136" t="s">
        <v>85</v>
      </c>
      <c r="AY456" s="138" t="s">
        <v>155</v>
      </c>
    </row>
    <row r="457" spans="1:65" s="33" customFormat="1" ht="21.6" customHeight="1" x14ac:dyDescent="0.2">
      <c r="A457" s="30"/>
      <c r="B457" s="31"/>
      <c r="C457" s="152" t="s">
        <v>817</v>
      </c>
      <c r="D457" s="152" t="s">
        <v>190</v>
      </c>
      <c r="E457" s="153" t="s">
        <v>818</v>
      </c>
      <c r="F457" s="154" t="s">
        <v>819</v>
      </c>
      <c r="G457" s="155" t="s">
        <v>218</v>
      </c>
      <c r="H457" s="156">
        <v>3</v>
      </c>
      <c r="I457" s="8"/>
      <c r="J457" s="157">
        <f>ROUND(I457*H457,2)</f>
        <v>0</v>
      </c>
      <c r="K457" s="158"/>
      <c r="L457" s="159"/>
      <c r="M457" s="160" t="s">
        <v>1</v>
      </c>
      <c r="N457" s="161" t="s">
        <v>42</v>
      </c>
      <c r="O457" s="123"/>
      <c r="P457" s="124">
        <f>O457*H457</f>
        <v>0</v>
      </c>
      <c r="Q457" s="124">
        <v>1.66E-3</v>
      </c>
      <c r="R457" s="124">
        <f>Q457*H457</f>
        <v>4.9800000000000001E-3</v>
      </c>
      <c r="S457" s="124">
        <v>0</v>
      </c>
      <c r="T457" s="125">
        <f>S457*H457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26" t="s">
        <v>304</v>
      </c>
      <c r="AT457" s="126" t="s">
        <v>190</v>
      </c>
      <c r="AU457" s="126" t="s">
        <v>87</v>
      </c>
      <c r="AY457" s="20" t="s">
        <v>155</v>
      </c>
      <c r="BE457" s="127">
        <f>IF(N457="základní",J457,0)</f>
        <v>0</v>
      </c>
      <c r="BF457" s="127">
        <f>IF(N457="snížená",J457,0)</f>
        <v>0</v>
      </c>
      <c r="BG457" s="127">
        <f>IF(N457="zákl. přenesená",J457,0)</f>
        <v>0</v>
      </c>
      <c r="BH457" s="127">
        <f>IF(N457="sníž. přenesená",J457,0)</f>
        <v>0</v>
      </c>
      <c r="BI457" s="127">
        <f>IF(N457="nulová",J457,0)</f>
        <v>0</v>
      </c>
      <c r="BJ457" s="20" t="s">
        <v>85</v>
      </c>
      <c r="BK457" s="127">
        <f>ROUND(I457*H457,2)</f>
        <v>0</v>
      </c>
      <c r="BL457" s="20" t="s">
        <v>236</v>
      </c>
      <c r="BM457" s="126" t="s">
        <v>820</v>
      </c>
    </row>
    <row r="458" spans="1:65" s="136" customFormat="1" x14ac:dyDescent="0.2">
      <c r="B458" s="137"/>
      <c r="D458" s="130" t="s">
        <v>163</v>
      </c>
      <c r="E458" s="138" t="s">
        <v>1</v>
      </c>
      <c r="F458" s="139" t="s">
        <v>170</v>
      </c>
      <c r="H458" s="140">
        <v>3</v>
      </c>
      <c r="I458" s="5"/>
      <c r="L458" s="137"/>
      <c r="M458" s="141"/>
      <c r="N458" s="142"/>
      <c r="O458" s="142"/>
      <c r="P458" s="142"/>
      <c r="Q458" s="142"/>
      <c r="R458" s="142"/>
      <c r="S458" s="142"/>
      <c r="T458" s="143"/>
      <c r="AT458" s="138" t="s">
        <v>163</v>
      </c>
      <c r="AU458" s="138" t="s">
        <v>87</v>
      </c>
      <c r="AV458" s="136" t="s">
        <v>87</v>
      </c>
      <c r="AW458" s="136" t="s">
        <v>32</v>
      </c>
      <c r="AX458" s="136" t="s">
        <v>85</v>
      </c>
      <c r="AY458" s="138" t="s">
        <v>155</v>
      </c>
    </row>
    <row r="459" spans="1:65" s="33" customFormat="1" ht="21.6" customHeight="1" x14ac:dyDescent="0.2">
      <c r="A459" s="30"/>
      <c r="B459" s="31"/>
      <c r="C459" s="152" t="s">
        <v>821</v>
      </c>
      <c r="D459" s="152" t="s">
        <v>190</v>
      </c>
      <c r="E459" s="153" t="s">
        <v>822</v>
      </c>
      <c r="F459" s="154" t="s">
        <v>823</v>
      </c>
      <c r="G459" s="155" t="s">
        <v>218</v>
      </c>
      <c r="H459" s="156">
        <v>5</v>
      </c>
      <c r="I459" s="8"/>
      <c r="J459" s="157">
        <f>ROUND(I459*H459,2)</f>
        <v>0</v>
      </c>
      <c r="K459" s="158"/>
      <c r="L459" s="159"/>
      <c r="M459" s="160" t="s">
        <v>1</v>
      </c>
      <c r="N459" s="161" t="s">
        <v>42</v>
      </c>
      <c r="O459" s="123"/>
      <c r="P459" s="124">
        <f>O459*H459</f>
        <v>0</v>
      </c>
      <c r="Q459" s="124">
        <v>1.8E-3</v>
      </c>
      <c r="R459" s="124">
        <f>Q459*H459</f>
        <v>8.9999999999999993E-3</v>
      </c>
      <c r="S459" s="124">
        <v>0</v>
      </c>
      <c r="T459" s="125">
        <f>S459*H459</f>
        <v>0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126" t="s">
        <v>304</v>
      </c>
      <c r="AT459" s="126" t="s">
        <v>190</v>
      </c>
      <c r="AU459" s="126" t="s">
        <v>87</v>
      </c>
      <c r="AY459" s="20" t="s">
        <v>155</v>
      </c>
      <c r="BE459" s="127">
        <f>IF(N459="základní",J459,0)</f>
        <v>0</v>
      </c>
      <c r="BF459" s="127">
        <f>IF(N459="snížená",J459,0)</f>
        <v>0</v>
      </c>
      <c r="BG459" s="127">
        <f>IF(N459="zákl. přenesená",J459,0)</f>
        <v>0</v>
      </c>
      <c r="BH459" s="127">
        <f>IF(N459="sníž. přenesená",J459,0)</f>
        <v>0</v>
      </c>
      <c r="BI459" s="127">
        <f>IF(N459="nulová",J459,0)</f>
        <v>0</v>
      </c>
      <c r="BJ459" s="20" t="s">
        <v>85</v>
      </c>
      <c r="BK459" s="127">
        <f>ROUND(I459*H459,2)</f>
        <v>0</v>
      </c>
      <c r="BL459" s="20" t="s">
        <v>236</v>
      </c>
      <c r="BM459" s="126" t="s">
        <v>824</v>
      </c>
    </row>
    <row r="460" spans="1:65" s="136" customFormat="1" x14ac:dyDescent="0.2">
      <c r="B460" s="137"/>
      <c r="D460" s="130" t="s">
        <v>163</v>
      </c>
      <c r="E460" s="138" t="s">
        <v>1</v>
      </c>
      <c r="F460" s="139" t="s">
        <v>179</v>
      </c>
      <c r="H460" s="140">
        <v>5</v>
      </c>
      <c r="I460" s="5"/>
      <c r="L460" s="137"/>
      <c r="M460" s="141"/>
      <c r="N460" s="142"/>
      <c r="O460" s="142"/>
      <c r="P460" s="142"/>
      <c r="Q460" s="142"/>
      <c r="R460" s="142"/>
      <c r="S460" s="142"/>
      <c r="T460" s="143"/>
      <c r="AT460" s="138" t="s">
        <v>163</v>
      </c>
      <c r="AU460" s="138" t="s">
        <v>87</v>
      </c>
      <c r="AV460" s="136" t="s">
        <v>87</v>
      </c>
      <c r="AW460" s="136" t="s">
        <v>32</v>
      </c>
      <c r="AX460" s="136" t="s">
        <v>85</v>
      </c>
      <c r="AY460" s="138" t="s">
        <v>155</v>
      </c>
    </row>
    <row r="461" spans="1:65" s="33" customFormat="1" ht="21.6" customHeight="1" x14ac:dyDescent="0.2">
      <c r="A461" s="30"/>
      <c r="B461" s="31"/>
      <c r="C461" s="152" t="s">
        <v>825</v>
      </c>
      <c r="D461" s="152" t="s">
        <v>190</v>
      </c>
      <c r="E461" s="153" t="s">
        <v>826</v>
      </c>
      <c r="F461" s="154" t="s">
        <v>827</v>
      </c>
      <c r="G461" s="155" t="s">
        <v>218</v>
      </c>
      <c r="H461" s="156">
        <v>1</v>
      </c>
      <c r="I461" s="8"/>
      <c r="J461" s="157">
        <f>ROUND(I461*H461,2)</f>
        <v>0</v>
      </c>
      <c r="K461" s="158"/>
      <c r="L461" s="159"/>
      <c r="M461" s="160" t="s">
        <v>1</v>
      </c>
      <c r="N461" s="161" t="s">
        <v>42</v>
      </c>
      <c r="O461" s="123"/>
      <c r="P461" s="124">
        <f>O461*H461</f>
        <v>0</v>
      </c>
      <c r="Q461" s="124">
        <v>2E-3</v>
      </c>
      <c r="R461" s="124">
        <f>Q461*H461</f>
        <v>2E-3</v>
      </c>
      <c r="S461" s="124">
        <v>0</v>
      </c>
      <c r="T461" s="125">
        <f>S461*H461</f>
        <v>0</v>
      </c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R461" s="126" t="s">
        <v>304</v>
      </c>
      <c r="AT461" s="126" t="s">
        <v>190</v>
      </c>
      <c r="AU461" s="126" t="s">
        <v>87</v>
      </c>
      <c r="AY461" s="20" t="s">
        <v>155</v>
      </c>
      <c r="BE461" s="127">
        <f>IF(N461="základní",J461,0)</f>
        <v>0</v>
      </c>
      <c r="BF461" s="127">
        <f>IF(N461="snížená",J461,0)</f>
        <v>0</v>
      </c>
      <c r="BG461" s="127">
        <f>IF(N461="zákl. přenesená",J461,0)</f>
        <v>0</v>
      </c>
      <c r="BH461" s="127">
        <f>IF(N461="sníž. přenesená",J461,0)</f>
        <v>0</v>
      </c>
      <c r="BI461" s="127">
        <f>IF(N461="nulová",J461,0)</f>
        <v>0</v>
      </c>
      <c r="BJ461" s="20" t="s">
        <v>85</v>
      </c>
      <c r="BK461" s="127">
        <f>ROUND(I461*H461,2)</f>
        <v>0</v>
      </c>
      <c r="BL461" s="20" t="s">
        <v>236</v>
      </c>
      <c r="BM461" s="126" t="s">
        <v>828</v>
      </c>
    </row>
    <row r="462" spans="1:65" s="136" customFormat="1" x14ac:dyDescent="0.2">
      <c r="B462" s="137"/>
      <c r="D462" s="130" t="s">
        <v>163</v>
      </c>
      <c r="E462" s="138" t="s">
        <v>1</v>
      </c>
      <c r="F462" s="139" t="s">
        <v>85</v>
      </c>
      <c r="H462" s="140">
        <v>1</v>
      </c>
      <c r="I462" s="5"/>
      <c r="L462" s="137"/>
      <c r="M462" s="141"/>
      <c r="N462" s="142"/>
      <c r="O462" s="142"/>
      <c r="P462" s="142"/>
      <c r="Q462" s="142"/>
      <c r="R462" s="142"/>
      <c r="S462" s="142"/>
      <c r="T462" s="143"/>
      <c r="AT462" s="138" t="s">
        <v>163</v>
      </c>
      <c r="AU462" s="138" t="s">
        <v>87</v>
      </c>
      <c r="AV462" s="136" t="s">
        <v>87</v>
      </c>
      <c r="AW462" s="136" t="s">
        <v>32</v>
      </c>
      <c r="AX462" s="136" t="s">
        <v>85</v>
      </c>
      <c r="AY462" s="138" t="s">
        <v>155</v>
      </c>
    </row>
    <row r="463" spans="1:65" s="33" customFormat="1" ht="32.4" customHeight="1" x14ac:dyDescent="0.2">
      <c r="A463" s="30"/>
      <c r="B463" s="31"/>
      <c r="C463" s="114" t="s">
        <v>725</v>
      </c>
      <c r="D463" s="114" t="s">
        <v>157</v>
      </c>
      <c r="E463" s="115" t="s">
        <v>829</v>
      </c>
      <c r="F463" s="116" t="s">
        <v>830</v>
      </c>
      <c r="G463" s="117" t="s">
        <v>465</v>
      </c>
      <c r="H463" s="118">
        <v>1</v>
      </c>
      <c r="I463" s="4"/>
      <c r="J463" s="119">
        <f>ROUND(I463*H463,2)</f>
        <v>0</v>
      </c>
      <c r="K463" s="120"/>
      <c r="L463" s="31"/>
      <c r="M463" s="121" t="s">
        <v>1</v>
      </c>
      <c r="N463" s="122" t="s">
        <v>42</v>
      </c>
      <c r="O463" s="123"/>
      <c r="P463" s="124">
        <f>O463*H463</f>
        <v>0</v>
      </c>
      <c r="Q463" s="124">
        <v>3.014E-2</v>
      </c>
      <c r="R463" s="124">
        <f>Q463*H463</f>
        <v>3.014E-2</v>
      </c>
      <c r="S463" s="124">
        <v>0</v>
      </c>
      <c r="T463" s="125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26" t="s">
        <v>236</v>
      </c>
      <c r="AT463" s="126" t="s">
        <v>157</v>
      </c>
      <c r="AU463" s="126" t="s">
        <v>87</v>
      </c>
      <c r="AY463" s="20" t="s">
        <v>155</v>
      </c>
      <c r="BE463" s="127">
        <f>IF(N463="základní",J463,0)</f>
        <v>0</v>
      </c>
      <c r="BF463" s="127">
        <f>IF(N463="snížená",J463,0)</f>
        <v>0</v>
      </c>
      <c r="BG463" s="127">
        <f>IF(N463="zákl. přenesená",J463,0)</f>
        <v>0</v>
      </c>
      <c r="BH463" s="127">
        <f>IF(N463="sníž. přenesená",J463,0)</f>
        <v>0</v>
      </c>
      <c r="BI463" s="127">
        <f>IF(N463="nulová",J463,0)</f>
        <v>0</v>
      </c>
      <c r="BJ463" s="20" t="s">
        <v>85</v>
      </c>
      <c r="BK463" s="127">
        <f>ROUND(I463*H463,2)</f>
        <v>0</v>
      </c>
      <c r="BL463" s="20" t="s">
        <v>236</v>
      </c>
      <c r="BM463" s="126" t="s">
        <v>831</v>
      </c>
    </row>
    <row r="464" spans="1:65" s="136" customFormat="1" x14ac:dyDescent="0.2">
      <c r="B464" s="137"/>
      <c r="D464" s="130" t="s">
        <v>163</v>
      </c>
      <c r="E464" s="138" t="s">
        <v>1</v>
      </c>
      <c r="F464" s="139" t="s">
        <v>85</v>
      </c>
      <c r="H464" s="140">
        <v>1</v>
      </c>
      <c r="I464" s="5"/>
      <c r="L464" s="137"/>
      <c r="M464" s="141"/>
      <c r="N464" s="142"/>
      <c r="O464" s="142"/>
      <c r="P464" s="142"/>
      <c r="Q464" s="142"/>
      <c r="R464" s="142"/>
      <c r="S464" s="142"/>
      <c r="T464" s="143"/>
      <c r="AT464" s="138" t="s">
        <v>163</v>
      </c>
      <c r="AU464" s="138" t="s">
        <v>87</v>
      </c>
      <c r="AV464" s="136" t="s">
        <v>87</v>
      </c>
      <c r="AW464" s="136" t="s">
        <v>32</v>
      </c>
      <c r="AX464" s="136" t="s">
        <v>85</v>
      </c>
      <c r="AY464" s="138" t="s">
        <v>155</v>
      </c>
    </row>
    <row r="465" spans="1:65" s="33" customFormat="1" ht="21.6" customHeight="1" x14ac:dyDescent="0.2">
      <c r="A465" s="30"/>
      <c r="B465" s="31"/>
      <c r="C465" s="114" t="s">
        <v>832</v>
      </c>
      <c r="D465" s="114" t="s">
        <v>157</v>
      </c>
      <c r="E465" s="115" t="s">
        <v>833</v>
      </c>
      <c r="F465" s="116" t="s">
        <v>834</v>
      </c>
      <c r="G465" s="117" t="s">
        <v>218</v>
      </c>
      <c r="H465" s="118">
        <v>1</v>
      </c>
      <c r="I465" s="4"/>
      <c r="J465" s="119">
        <f>ROUND(I465*H465,2)</f>
        <v>0</v>
      </c>
      <c r="K465" s="120"/>
      <c r="L465" s="31"/>
      <c r="M465" s="121" t="s">
        <v>1</v>
      </c>
      <c r="N465" s="122" t="s">
        <v>42</v>
      </c>
      <c r="O465" s="123"/>
      <c r="P465" s="124">
        <f>O465*H465</f>
        <v>0</v>
      </c>
      <c r="Q465" s="124">
        <v>2.1058541E-2</v>
      </c>
      <c r="R465" s="124">
        <f>Q465*H465</f>
        <v>2.1058541E-2</v>
      </c>
      <c r="S465" s="124">
        <v>0</v>
      </c>
      <c r="T465" s="125">
        <f>S465*H465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26" t="s">
        <v>236</v>
      </c>
      <c r="AT465" s="126" t="s">
        <v>157</v>
      </c>
      <c r="AU465" s="126" t="s">
        <v>87</v>
      </c>
      <c r="AY465" s="20" t="s">
        <v>155</v>
      </c>
      <c r="BE465" s="127">
        <f>IF(N465="základní",J465,0)</f>
        <v>0</v>
      </c>
      <c r="BF465" s="127">
        <f>IF(N465="snížená",J465,0)</f>
        <v>0</v>
      </c>
      <c r="BG465" s="127">
        <f>IF(N465="zákl. přenesená",J465,0)</f>
        <v>0</v>
      </c>
      <c r="BH465" s="127">
        <f>IF(N465="sníž. přenesená",J465,0)</f>
        <v>0</v>
      </c>
      <c r="BI465" s="127">
        <f>IF(N465="nulová",J465,0)</f>
        <v>0</v>
      </c>
      <c r="BJ465" s="20" t="s">
        <v>85</v>
      </c>
      <c r="BK465" s="127">
        <f>ROUND(I465*H465,2)</f>
        <v>0</v>
      </c>
      <c r="BL465" s="20" t="s">
        <v>236</v>
      </c>
      <c r="BM465" s="126" t="s">
        <v>835</v>
      </c>
    </row>
    <row r="466" spans="1:65" s="136" customFormat="1" x14ac:dyDescent="0.2">
      <c r="B466" s="137"/>
      <c r="D466" s="130" t="s">
        <v>163</v>
      </c>
      <c r="E466" s="138" t="s">
        <v>1</v>
      </c>
      <c r="F466" s="139" t="s">
        <v>85</v>
      </c>
      <c r="H466" s="140">
        <v>1</v>
      </c>
      <c r="I466" s="5"/>
      <c r="L466" s="137"/>
      <c r="M466" s="141"/>
      <c r="N466" s="142"/>
      <c r="O466" s="142"/>
      <c r="P466" s="142"/>
      <c r="Q466" s="142"/>
      <c r="R466" s="142"/>
      <c r="S466" s="142"/>
      <c r="T466" s="143"/>
      <c r="AT466" s="138" t="s">
        <v>163</v>
      </c>
      <c r="AU466" s="138" t="s">
        <v>87</v>
      </c>
      <c r="AV466" s="136" t="s">
        <v>87</v>
      </c>
      <c r="AW466" s="136" t="s">
        <v>32</v>
      </c>
      <c r="AX466" s="136" t="s">
        <v>85</v>
      </c>
      <c r="AY466" s="138" t="s">
        <v>155</v>
      </c>
    </row>
    <row r="467" spans="1:65" s="33" customFormat="1" ht="21.6" customHeight="1" x14ac:dyDescent="0.2">
      <c r="A467" s="30"/>
      <c r="B467" s="31"/>
      <c r="C467" s="114" t="s">
        <v>836</v>
      </c>
      <c r="D467" s="114" t="s">
        <v>157</v>
      </c>
      <c r="E467" s="115" t="s">
        <v>837</v>
      </c>
      <c r="F467" s="116" t="s">
        <v>838</v>
      </c>
      <c r="G467" s="117" t="s">
        <v>218</v>
      </c>
      <c r="H467" s="118">
        <v>1</v>
      </c>
      <c r="I467" s="4"/>
      <c r="J467" s="119">
        <f>ROUND(I467*H467,2)</f>
        <v>0</v>
      </c>
      <c r="K467" s="120"/>
      <c r="L467" s="31"/>
      <c r="M467" s="121" t="s">
        <v>1</v>
      </c>
      <c r="N467" s="122" t="s">
        <v>42</v>
      </c>
      <c r="O467" s="123"/>
      <c r="P467" s="124">
        <f>O467*H467</f>
        <v>0</v>
      </c>
      <c r="Q467" s="124">
        <v>8.2474969999999995E-3</v>
      </c>
      <c r="R467" s="124">
        <f>Q467*H467</f>
        <v>8.2474969999999995E-3</v>
      </c>
      <c r="S467" s="124">
        <v>0</v>
      </c>
      <c r="T467" s="125">
        <f>S467*H467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26" t="s">
        <v>236</v>
      </c>
      <c r="AT467" s="126" t="s">
        <v>157</v>
      </c>
      <c r="AU467" s="126" t="s">
        <v>87</v>
      </c>
      <c r="AY467" s="20" t="s">
        <v>155</v>
      </c>
      <c r="BE467" s="127">
        <f>IF(N467="základní",J467,0)</f>
        <v>0</v>
      </c>
      <c r="BF467" s="127">
        <f>IF(N467="snížená",J467,0)</f>
        <v>0</v>
      </c>
      <c r="BG467" s="127">
        <f>IF(N467="zákl. přenesená",J467,0)</f>
        <v>0</v>
      </c>
      <c r="BH467" s="127">
        <f>IF(N467="sníž. přenesená",J467,0)</f>
        <v>0</v>
      </c>
      <c r="BI467" s="127">
        <f>IF(N467="nulová",J467,0)</f>
        <v>0</v>
      </c>
      <c r="BJ467" s="20" t="s">
        <v>85</v>
      </c>
      <c r="BK467" s="127">
        <f>ROUND(I467*H467,2)</f>
        <v>0</v>
      </c>
      <c r="BL467" s="20" t="s">
        <v>236</v>
      </c>
      <c r="BM467" s="126" t="s">
        <v>839</v>
      </c>
    </row>
    <row r="468" spans="1:65" s="136" customFormat="1" x14ac:dyDescent="0.2">
      <c r="B468" s="137"/>
      <c r="D468" s="130" t="s">
        <v>163</v>
      </c>
      <c r="E468" s="138" t="s">
        <v>1</v>
      </c>
      <c r="F468" s="139" t="s">
        <v>85</v>
      </c>
      <c r="H468" s="140">
        <v>1</v>
      </c>
      <c r="I468" s="5"/>
      <c r="L468" s="137"/>
      <c r="M468" s="141"/>
      <c r="N468" s="142"/>
      <c r="O468" s="142"/>
      <c r="P468" s="142"/>
      <c r="Q468" s="142"/>
      <c r="R468" s="142"/>
      <c r="S468" s="142"/>
      <c r="T468" s="143"/>
      <c r="AT468" s="138" t="s">
        <v>163</v>
      </c>
      <c r="AU468" s="138" t="s">
        <v>87</v>
      </c>
      <c r="AV468" s="136" t="s">
        <v>87</v>
      </c>
      <c r="AW468" s="136" t="s">
        <v>32</v>
      </c>
      <c r="AX468" s="136" t="s">
        <v>85</v>
      </c>
      <c r="AY468" s="138" t="s">
        <v>155</v>
      </c>
    </row>
    <row r="469" spans="1:65" s="33" customFormat="1" ht="14.4" customHeight="1" x14ac:dyDescent="0.2">
      <c r="A469" s="30"/>
      <c r="B469" s="31"/>
      <c r="C469" s="114" t="s">
        <v>840</v>
      </c>
      <c r="D469" s="114" t="s">
        <v>157</v>
      </c>
      <c r="E469" s="115" t="s">
        <v>841</v>
      </c>
      <c r="F469" s="116" t="s">
        <v>842</v>
      </c>
      <c r="G469" s="117" t="s">
        <v>218</v>
      </c>
      <c r="H469" s="118">
        <v>2</v>
      </c>
      <c r="I469" s="4"/>
      <c r="J469" s="119">
        <f>ROUND(I469*H469,2)</f>
        <v>0</v>
      </c>
      <c r="K469" s="120"/>
      <c r="L469" s="31"/>
      <c r="M469" s="121" t="s">
        <v>1</v>
      </c>
      <c r="N469" s="122" t="s">
        <v>42</v>
      </c>
      <c r="O469" s="123"/>
      <c r="P469" s="124">
        <f>O469*H469</f>
        <v>0</v>
      </c>
      <c r="Q469" s="124">
        <v>8.2500000000000004E-3</v>
      </c>
      <c r="R469" s="124">
        <f>Q469*H469</f>
        <v>1.6500000000000001E-2</v>
      </c>
      <c r="S469" s="124">
        <v>0</v>
      </c>
      <c r="T469" s="125">
        <f>S469*H469</f>
        <v>0</v>
      </c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R469" s="126" t="s">
        <v>236</v>
      </c>
      <c r="AT469" s="126" t="s">
        <v>157</v>
      </c>
      <c r="AU469" s="126" t="s">
        <v>87</v>
      </c>
      <c r="AY469" s="20" t="s">
        <v>155</v>
      </c>
      <c r="BE469" s="127">
        <f>IF(N469="základní",J469,0)</f>
        <v>0</v>
      </c>
      <c r="BF469" s="127">
        <f>IF(N469="snížená",J469,0)</f>
        <v>0</v>
      </c>
      <c r="BG469" s="127">
        <f>IF(N469="zákl. přenesená",J469,0)</f>
        <v>0</v>
      </c>
      <c r="BH469" s="127">
        <f>IF(N469="sníž. přenesená",J469,0)</f>
        <v>0</v>
      </c>
      <c r="BI469" s="127">
        <f>IF(N469="nulová",J469,0)</f>
        <v>0</v>
      </c>
      <c r="BJ469" s="20" t="s">
        <v>85</v>
      </c>
      <c r="BK469" s="127">
        <f>ROUND(I469*H469,2)</f>
        <v>0</v>
      </c>
      <c r="BL469" s="20" t="s">
        <v>236</v>
      </c>
      <c r="BM469" s="126" t="s">
        <v>843</v>
      </c>
    </row>
    <row r="470" spans="1:65" s="136" customFormat="1" x14ac:dyDescent="0.2">
      <c r="B470" s="137"/>
      <c r="D470" s="130" t="s">
        <v>163</v>
      </c>
      <c r="E470" s="138" t="s">
        <v>1</v>
      </c>
      <c r="F470" s="139" t="s">
        <v>87</v>
      </c>
      <c r="H470" s="140">
        <v>2</v>
      </c>
      <c r="I470" s="5"/>
      <c r="L470" s="137"/>
      <c r="M470" s="141"/>
      <c r="N470" s="142"/>
      <c r="O470" s="142"/>
      <c r="P470" s="142"/>
      <c r="Q470" s="142"/>
      <c r="R470" s="142"/>
      <c r="S470" s="142"/>
      <c r="T470" s="143"/>
      <c r="AT470" s="138" t="s">
        <v>163</v>
      </c>
      <c r="AU470" s="138" t="s">
        <v>87</v>
      </c>
      <c r="AV470" s="136" t="s">
        <v>87</v>
      </c>
      <c r="AW470" s="136" t="s">
        <v>32</v>
      </c>
      <c r="AX470" s="136" t="s">
        <v>85</v>
      </c>
      <c r="AY470" s="138" t="s">
        <v>155</v>
      </c>
    </row>
    <row r="471" spans="1:65" s="33" customFormat="1" ht="21.6" customHeight="1" x14ac:dyDescent="0.2">
      <c r="A471" s="30"/>
      <c r="B471" s="31"/>
      <c r="C471" s="114" t="s">
        <v>844</v>
      </c>
      <c r="D471" s="114" t="s">
        <v>157</v>
      </c>
      <c r="E471" s="115" t="s">
        <v>845</v>
      </c>
      <c r="F471" s="116" t="s">
        <v>846</v>
      </c>
      <c r="G471" s="117" t="s">
        <v>292</v>
      </c>
      <c r="H471" s="118">
        <v>953</v>
      </c>
      <c r="I471" s="4"/>
      <c r="J471" s="119">
        <f>ROUND(I471*H471,2)</f>
        <v>0</v>
      </c>
      <c r="K471" s="120"/>
      <c r="L471" s="31"/>
      <c r="M471" s="121" t="s">
        <v>1</v>
      </c>
      <c r="N471" s="122" t="s">
        <v>42</v>
      </c>
      <c r="O471" s="123"/>
      <c r="P471" s="124">
        <f>O471*H471</f>
        <v>0</v>
      </c>
      <c r="Q471" s="124">
        <v>1.9000000000000001E-4</v>
      </c>
      <c r="R471" s="124">
        <f>Q471*H471</f>
        <v>0.18107000000000001</v>
      </c>
      <c r="S471" s="124">
        <v>0</v>
      </c>
      <c r="T471" s="125">
        <f>S471*H471</f>
        <v>0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126" t="s">
        <v>236</v>
      </c>
      <c r="AT471" s="126" t="s">
        <v>157</v>
      </c>
      <c r="AU471" s="126" t="s">
        <v>87</v>
      </c>
      <c r="AY471" s="20" t="s">
        <v>155</v>
      </c>
      <c r="BE471" s="127">
        <f>IF(N471="základní",J471,0)</f>
        <v>0</v>
      </c>
      <c r="BF471" s="127">
        <f>IF(N471="snížená",J471,0)</f>
        <v>0</v>
      </c>
      <c r="BG471" s="127">
        <f>IF(N471="zákl. přenesená",J471,0)</f>
        <v>0</v>
      </c>
      <c r="BH471" s="127">
        <f>IF(N471="sníž. přenesená",J471,0)</f>
        <v>0</v>
      </c>
      <c r="BI471" s="127">
        <f>IF(N471="nulová",J471,0)</f>
        <v>0</v>
      </c>
      <c r="BJ471" s="20" t="s">
        <v>85</v>
      </c>
      <c r="BK471" s="127">
        <f>ROUND(I471*H471,2)</f>
        <v>0</v>
      </c>
      <c r="BL471" s="20" t="s">
        <v>236</v>
      </c>
      <c r="BM471" s="126" t="s">
        <v>847</v>
      </c>
    </row>
    <row r="472" spans="1:65" s="136" customFormat="1" x14ac:dyDescent="0.2">
      <c r="B472" s="137"/>
      <c r="D472" s="130" t="s">
        <v>163</v>
      </c>
      <c r="E472" s="138" t="s">
        <v>1</v>
      </c>
      <c r="F472" s="139" t="s">
        <v>481</v>
      </c>
      <c r="H472" s="140">
        <v>91</v>
      </c>
      <c r="I472" s="5"/>
      <c r="L472" s="137"/>
      <c r="M472" s="141"/>
      <c r="N472" s="142"/>
      <c r="O472" s="142"/>
      <c r="P472" s="142"/>
      <c r="Q472" s="142"/>
      <c r="R472" s="142"/>
      <c r="S472" s="142"/>
      <c r="T472" s="143"/>
      <c r="AT472" s="138" t="s">
        <v>163</v>
      </c>
      <c r="AU472" s="138" t="s">
        <v>87</v>
      </c>
      <c r="AV472" s="136" t="s">
        <v>87</v>
      </c>
      <c r="AW472" s="136" t="s">
        <v>32</v>
      </c>
      <c r="AX472" s="136" t="s">
        <v>77</v>
      </c>
      <c r="AY472" s="138" t="s">
        <v>155</v>
      </c>
    </row>
    <row r="473" spans="1:65" s="136" customFormat="1" x14ac:dyDescent="0.2">
      <c r="B473" s="137"/>
      <c r="D473" s="130" t="s">
        <v>163</v>
      </c>
      <c r="E473" s="138" t="s">
        <v>1</v>
      </c>
      <c r="F473" s="139" t="s">
        <v>848</v>
      </c>
      <c r="H473" s="140">
        <v>862</v>
      </c>
      <c r="I473" s="5"/>
      <c r="L473" s="137"/>
      <c r="M473" s="141"/>
      <c r="N473" s="142"/>
      <c r="O473" s="142"/>
      <c r="P473" s="142"/>
      <c r="Q473" s="142"/>
      <c r="R473" s="142"/>
      <c r="S473" s="142"/>
      <c r="T473" s="143"/>
      <c r="AT473" s="138" t="s">
        <v>163</v>
      </c>
      <c r="AU473" s="138" t="s">
        <v>87</v>
      </c>
      <c r="AV473" s="136" t="s">
        <v>87</v>
      </c>
      <c r="AW473" s="136" t="s">
        <v>32</v>
      </c>
      <c r="AX473" s="136" t="s">
        <v>77</v>
      </c>
      <c r="AY473" s="138" t="s">
        <v>155</v>
      </c>
    </row>
    <row r="474" spans="1:65" s="33" customFormat="1" ht="21.6" customHeight="1" x14ac:dyDescent="0.2">
      <c r="A474" s="30"/>
      <c r="B474" s="31"/>
      <c r="C474" s="114" t="s">
        <v>849</v>
      </c>
      <c r="D474" s="114" t="s">
        <v>157</v>
      </c>
      <c r="E474" s="115" t="s">
        <v>850</v>
      </c>
      <c r="F474" s="116" t="s">
        <v>851</v>
      </c>
      <c r="G474" s="117" t="s">
        <v>292</v>
      </c>
      <c r="H474" s="118">
        <v>261</v>
      </c>
      <c r="I474" s="4"/>
      <c r="J474" s="119">
        <f>ROUND(I474*H474,2)</f>
        <v>0</v>
      </c>
      <c r="K474" s="120"/>
      <c r="L474" s="31"/>
      <c r="M474" s="121" t="s">
        <v>1</v>
      </c>
      <c r="N474" s="122" t="s">
        <v>42</v>
      </c>
      <c r="O474" s="123"/>
      <c r="P474" s="124">
        <f>O474*H474</f>
        <v>0</v>
      </c>
      <c r="Q474" s="124">
        <v>3.5E-4</v>
      </c>
      <c r="R474" s="124">
        <f>Q474*H474</f>
        <v>9.1350000000000001E-2</v>
      </c>
      <c r="S474" s="124">
        <v>0</v>
      </c>
      <c r="T474" s="125">
        <f>S474*H474</f>
        <v>0</v>
      </c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R474" s="126" t="s">
        <v>236</v>
      </c>
      <c r="AT474" s="126" t="s">
        <v>157</v>
      </c>
      <c r="AU474" s="126" t="s">
        <v>87</v>
      </c>
      <c r="AY474" s="20" t="s">
        <v>155</v>
      </c>
      <c r="BE474" s="127">
        <f>IF(N474="základní",J474,0)</f>
        <v>0</v>
      </c>
      <c r="BF474" s="127">
        <f>IF(N474="snížená",J474,0)</f>
        <v>0</v>
      </c>
      <c r="BG474" s="127">
        <f>IF(N474="zákl. přenesená",J474,0)</f>
        <v>0</v>
      </c>
      <c r="BH474" s="127">
        <f>IF(N474="sníž. přenesená",J474,0)</f>
        <v>0</v>
      </c>
      <c r="BI474" s="127">
        <f>IF(N474="nulová",J474,0)</f>
        <v>0</v>
      </c>
      <c r="BJ474" s="20" t="s">
        <v>85</v>
      </c>
      <c r="BK474" s="127">
        <f>ROUND(I474*H474,2)</f>
        <v>0</v>
      </c>
      <c r="BL474" s="20" t="s">
        <v>236</v>
      </c>
      <c r="BM474" s="126" t="s">
        <v>852</v>
      </c>
    </row>
    <row r="475" spans="1:65" s="136" customFormat="1" x14ac:dyDescent="0.2">
      <c r="B475" s="137"/>
      <c r="D475" s="130" t="s">
        <v>163</v>
      </c>
      <c r="E475" s="138" t="s">
        <v>113</v>
      </c>
      <c r="F475" s="139" t="s">
        <v>853</v>
      </c>
      <c r="H475" s="140">
        <v>261</v>
      </c>
      <c r="I475" s="5"/>
      <c r="L475" s="137"/>
      <c r="M475" s="141"/>
      <c r="N475" s="142"/>
      <c r="O475" s="142"/>
      <c r="P475" s="142"/>
      <c r="Q475" s="142"/>
      <c r="R475" s="142"/>
      <c r="S475" s="142"/>
      <c r="T475" s="143"/>
      <c r="AT475" s="138" t="s">
        <v>163</v>
      </c>
      <c r="AU475" s="138" t="s">
        <v>87</v>
      </c>
      <c r="AV475" s="136" t="s">
        <v>87</v>
      </c>
      <c r="AW475" s="136" t="s">
        <v>32</v>
      </c>
      <c r="AX475" s="136" t="s">
        <v>85</v>
      </c>
      <c r="AY475" s="138" t="s">
        <v>155</v>
      </c>
    </row>
    <row r="476" spans="1:65" s="33" customFormat="1" ht="21.6" customHeight="1" x14ac:dyDescent="0.2">
      <c r="A476" s="30"/>
      <c r="B476" s="31"/>
      <c r="C476" s="114" t="s">
        <v>854</v>
      </c>
      <c r="D476" s="114" t="s">
        <v>157</v>
      </c>
      <c r="E476" s="115" t="s">
        <v>855</v>
      </c>
      <c r="F476" s="116" t="s">
        <v>856</v>
      </c>
      <c r="G476" s="117" t="s">
        <v>292</v>
      </c>
      <c r="H476" s="118">
        <v>1214</v>
      </c>
      <c r="I476" s="4"/>
      <c r="J476" s="119">
        <f>ROUND(I476*H476,2)</f>
        <v>0</v>
      </c>
      <c r="K476" s="120"/>
      <c r="L476" s="31"/>
      <c r="M476" s="121" t="s">
        <v>1</v>
      </c>
      <c r="N476" s="122" t="s">
        <v>42</v>
      </c>
      <c r="O476" s="123"/>
      <c r="P476" s="124">
        <f>O476*H476</f>
        <v>0</v>
      </c>
      <c r="Q476" s="124">
        <v>1.0000000000000001E-5</v>
      </c>
      <c r="R476" s="124">
        <f>Q476*H476</f>
        <v>1.2140000000000001E-2</v>
      </c>
      <c r="S476" s="124">
        <v>0</v>
      </c>
      <c r="T476" s="125">
        <f>S476*H476</f>
        <v>0</v>
      </c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R476" s="126" t="s">
        <v>236</v>
      </c>
      <c r="AT476" s="126" t="s">
        <v>157</v>
      </c>
      <c r="AU476" s="126" t="s">
        <v>87</v>
      </c>
      <c r="AY476" s="20" t="s">
        <v>155</v>
      </c>
      <c r="BE476" s="127">
        <f>IF(N476="základní",J476,0)</f>
        <v>0</v>
      </c>
      <c r="BF476" s="127">
        <f>IF(N476="snížená",J476,0)</f>
        <v>0</v>
      </c>
      <c r="BG476" s="127">
        <f>IF(N476="zákl. přenesená",J476,0)</f>
        <v>0</v>
      </c>
      <c r="BH476" s="127">
        <f>IF(N476="sníž. přenesená",J476,0)</f>
        <v>0</v>
      </c>
      <c r="BI476" s="127">
        <f>IF(N476="nulová",J476,0)</f>
        <v>0</v>
      </c>
      <c r="BJ476" s="20" t="s">
        <v>85</v>
      </c>
      <c r="BK476" s="127">
        <f>ROUND(I476*H476,2)</f>
        <v>0</v>
      </c>
      <c r="BL476" s="20" t="s">
        <v>236</v>
      </c>
      <c r="BM476" s="126" t="s">
        <v>857</v>
      </c>
    </row>
    <row r="477" spans="1:65" s="136" customFormat="1" x14ac:dyDescent="0.2">
      <c r="B477" s="137"/>
      <c r="D477" s="130" t="s">
        <v>163</v>
      </c>
      <c r="E477" s="138" t="s">
        <v>1</v>
      </c>
      <c r="F477" s="139" t="s">
        <v>858</v>
      </c>
      <c r="H477" s="140">
        <v>1214</v>
      </c>
      <c r="I477" s="5"/>
      <c r="L477" s="137"/>
      <c r="M477" s="141"/>
      <c r="N477" s="142"/>
      <c r="O477" s="142"/>
      <c r="P477" s="142"/>
      <c r="Q477" s="142"/>
      <c r="R477" s="142"/>
      <c r="S477" s="142"/>
      <c r="T477" s="143"/>
      <c r="AT477" s="138" t="s">
        <v>163</v>
      </c>
      <c r="AU477" s="138" t="s">
        <v>87</v>
      </c>
      <c r="AV477" s="136" t="s">
        <v>87</v>
      </c>
      <c r="AW477" s="136" t="s">
        <v>32</v>
      </c>
      <c r="AX477" s="136" t="s">
        <v>85</v>
      </c>
      <c r="AY477" s="138" t="s">
        <v>155</v>
      </c>
    </row>
    <row r="478" spans="1:65" s="33" customFormat="1" ht="21.6" customHeight="1" x14ac:dyDescent="0.2">
      <c r="A478" s="30"/>
      <c r="B478" s="31"/>
      <c r="C478" s="114" t="s">
        <v>859</v>
      </c>
      <c r="D478" s="114" t="s">
        <v>157</v>
      </c>
      <c r="E478" s="115" t="s">
        <v>860</v>
      </c>
      <c r="F478" s="116" t="s">
        <v>861</v>
      </c>
      <c r="G478" s="117" t="s">
        <v>193</v>
      </c>
      <c r="H478" s="118">
        <v>4.8730000000000002</v>
      </c>
      <c r="I478" s="4"/>
      <c r="J478" s="119">
        <f>ROUND(I478*H478,2)</f>
        <v>0</v>
      </c>
      <c r="K478" s="120"/>
      <c r="L478" s="31"/>
      <c r="M478" s="121" t="s">
        <v>1</v>
      </c>
      <c r="N478" s="122" t="s">
        <v>42</v>
      </c>
      <c r="O478" s="123"/>
      <c r="P478" s="124">
        <f>O478*H478</f>
        <v>0</v>
      </c>
      <c r="Q478" s="124">
        <v>0</v>
      </c>
      <c r="R478" s="124">
        <f>Q478*H478</f>
        <v>0</v>
      </c>
      <c r="S478" s="124">
        <v>0</v>
      </c>
      <c r="T478" s="125">
        <f>S478*H478</f>
        <v>0</v>
      </c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R478" s="126" t="s">
        <v>236</v>
      </c>
      <c r="AT478" s="126" t="s">
        <v>157</v>
      </c>
      <c r="AU478" s="126" t="s">
        <v>87</v>
      </c>
      <c r="AY478" s="20" t="s">
        <v>155</v>
      </c>
      <c r="BE478" s="127">
        <f>IF(N478="základní",J478,0)</f>
        <v>0</v>
      </c>
      <c r="BF478" s="127">
        <f>IF(N478="snížená",J478,0)</f>
        <v>0</v>
      </c>
      <c r="BG478" s="127">
        <f>IF(N478="zákl. přenesená",J478,0)</f>
        <v>0</v>
      </c>
      <c r="BH478" s="127">
        <f>IF(N478="sníž. přenesená",J478,0)</f>
        <v>0</v>
      </c>
      <c r="BI478" s="127">
        <f>IF(N478="nulová",J478,0)</f>
        <v>0</v>
      </c>
      <c r="BJ478" s="20" t="s">
        <v>85</v>
      </c>
      <c r="BK478" s="127">
        <f>ROUND(I478*H478,2)</f>
        <v>0</v>
      </c>
      <c r="BL478" s="20" t="s">
        <v>236</v>
      </c>
      <c r="BM478" s="126" t="s">
        <v>862</v>
      </c>
    </row>
    <row r="479" spans="1:65" s="101" customFormat="1" ht="22.8" customHeight="1" x14ac:dyDescent="0.25">
      <c r="B479" s="102"/>
      <c r="D479" s="103" t="s">
        <v>76</v>
      </c>
      <c r="E479" s="112" t="s">
        <v>863</v>
      </c>
      <c r="F479" s="112" t="s">
        <v>864</v>
      </c>
      <c r="I479" s="3"/>
      <c r="J479" s="113">
        <f>BK479</f>
        <v>0</v>
      </c>
      <c r="L479" s="102"/>
      <c r="M479" s="106"/>
      <c r="N479" s="107"/>
      <c r="O479" s="107"/>
      <c r="P479" s="108">
        <f>SUM(P480:P567)</f>
        <v>0</v>
      </c>
      <c r="Q479" s="107"/>
      <c r="R479" s="108">
        <f>SUM(R480:R567)</f>
        <v>1.1798521807000002</v>
      </c>
      <c r="S479" s="107"/>
      <c r="T479" s="109">
        <f>SUM(T480:T567)</f>
        <v>0</v>
      </c>
      <c r="AR479" s="103" t="s">
        <v>87</v>
      </c>
      <c r="AT479" s="110" t="s">
        <v>76</v>
      </c>
      <c r="AU479" s="110" t="s">
        <v>85</v>
      </c>
      <c r="AY479" s="103" t="s">
        <v>155</v>
      </c>
      <c r="BK479" s="111">
        <f>SUM(BK480:BK567)</f>
        <v>0</v>
      </c>
    </row>
    <row r="480" spans="1:65" s="33" customFormat="1" ht="21.6" customHeight="1" x14ac:dyDescent="0.2">
      <c r="A480" s="30"/>
      <c r="B480" s="31"/>
      <c r="C480" s="114" t="s">
        <v>865</v>
      </c>
      <c r="D480" s="114" t="s">
        <v>157</v>
      </c>
      <c r="E480" s="115" t="s">
        <v>866</v>
      </c>
      <c r="F480" s="116" t="s">
        <v>867</v>
      </c>
      <c r="G480" s="117" t="s">
        <v>218</v>
      </c>
      <c r="H480" s="118">
        <v>19</v>
      </c>
      <c r="I480" s="4"/>
      <c r="J480" s="119">
        <f>ROUND(I480*H480,2)</f>
        <v>0</v>
      </c>
      <c r="K480" s="120"/>
      <c r="L480" s="31"/>
      <c r="M480" s="121" t="s">
        <v>1</v>
      </c>
      <c r="N480" s="122" t="s">
        <v>42</v>
      </c>
      <c r="O480" s="123"/>
      <c r="P480" s="124">
        <f>O480*H480</f>
        <v>0</v>
      </c>
      <c r="Q480" s="124">
        <v>5.388363E-4</v>
      </c>
      <c r="R480" s="124">
        <f>Q480*H480</f>
        <v>1.0237889700000001E-2</v>
      </c>
      <c r="S480" s="124">
        <v>0</v>
      </c>
      <c r="T480" s="125">
        <f>S480*H480</f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126" t="s">
        <v>236</v>
      </c>
      <c r="AT480" s="126" t="s">
        <v>157</v>
      </c>
      <c r="AU480" s="126" t="s">
        <v>87</v>
      </c>
      <c r="AY480" s="20" t="s">
        <v>155</v>
      </c>
      <c r="BE480" s="127">
        <f>IF(N480="základní",J480,0)</f>
        <v>0</v>
      </c>
      <c r="BF480" s="127">
        <f>IF(N480="snížená",J480,0)</f>
        <v>0</v>
      </c>
      <c r="BG480" s="127">
        <f>IF(N480="zákl. přenesená",J480,0)</f>
        <v>0</v>
      </c>
      <c r="BH480" s="127">
        <f>IF(N480="sníž. přenesená",J480,0)</f>
        <v>0</v>
      </c>
      <c r="BI480" s="127">
        <f>IF(N480="nulová",J480,0)</f>
        <v>0</v>
      </c>
      <c r="BJ480" s="20" t="s">
        <v>85</v>
      </c>
      <c r="BK480" s="127">
        <f>ROUND(I480*H480,2)</f>
        <v>0</v>
      </c>
      <c r="BL480" s="20" t="s">
        <v>236</v>
      </c>
      <c r="BM480" s="126" t="s">
        <v>868</v>
      </c>
    </row>
    <row r="481" spans="1:65" s="136" customFormat="1" x14ac:dyDescent="0.2">
      <c r="B481" s="137"/>
      <c r="D481" s="130" t="s">
        <v>163</v>
      </c>
      <c r="E481" s="138" t="s">
        <v>1</v>
      </c>
      <c r="F481" s="139" t="s">
        <v>635</v>
      </c>
      <c r="H481" s="140">
        <v>19</v>
      </c>
      <c r="I481" s="5"/>
      <c r="L481" s="137"/>
      <c r="M481" s="141"/>
      <c r="N481" s="142"/>
      <c r="O481" s="142"/>
      <c r="P481" s="142"/>
      <c r="Q481" s="142"/>
      <c r="R481" s="142"/>
      <c r="S481" s="142"/>
      <c r="T481" s="143"/>
      <c r="AT481" s="138" t="s">
        <v>163</v>
      </c>
      <c r="AU481" s="138" t="s">
        <v>87</v>
      </c>
      <c r="AV481" s="136" t="s">
        <v>87</v>
      </c>
      <c r="AW481" s="136" t="s">
        <v>32</v>
      </c>
      <c r="AX481" s="136" t="s">
        <v>85</v>
      </c>
      <c r="AY481" s="138" t="s">
        <v>155</v>
      </c>
    </row>
    <row r="482" spans="1:65" s="33" customFormat="1" ht="21.6" customHeight="1" x14ac:dyDescent="0.2">
      <c r="A482" s="30"/>
      <c r="B482" s="31"/>
      <c r="C482" s="152" t="s">
        <v>869</v>
      </c>
      <c r="D482" s="152" t="s">
        <v>190</v>
      </c>
      <c r="E482" s="153" t="s">
        <v>870</v>
      </c>
      <c r="F482" s="154" t="s">
        <v>871</v>
      </c>
      <c r="G482" s="155" t="s">
        <v>218</v>
      </c>
      <c r="H482" s="156">
        <v>16</v>
      </c>
      <c r="I482" s="8"/>
      <c r="J482" s="157">
        <f>ROUND(I482*H482,2)</f>
        <v>0</v>
      </c>
      <c r="K482" s="158"/>
      <c r="L482" s="159"/>
      <c r="M482" s="160" t="s">
        <v>1</v>
      </c>
      <c r="N482" s="161" t="s">
        <v>42</v>
      </c>
      <c r="O482" s="123"/>
      <c r="P482" s="124">
        <f>O482*H482</f>
        <v>0</v>
      </c>
      <c r="Q482" s="124">
        <v>1.4E-2</v>
      </c>
      <c r="R482" s="124">
        <f>Q482*H482</f>
        <v>0.224</v>
      </c>
      <c r="S482" s="124">
        <v>0</v>
      </c>
      <c r="T482" s="125">
        <f>S482*H482</f>
        <v>0</v>
      </c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R482" s="126" t="s">
        <v>304</v>
      </c>
      <c r="AT482" s="126" t="s">
        <v>190</v>
      </c>
      <c r="AU482" s="126" t="s">
        <v>87</v>
      </c>
      <c r="AY482" s="20" t="s">
        <v>155</v>
      </c>
      <c r="BE482" s="127">
        <f>IF(N482="základní",J482,0)</f>
        <v>0</v>
      </c>
      <c r="BF482" s="127">
        <f>IF(N482="snížená",J482,0)</f>
        <v>0</v>
      </c>
      <c r="BG482" s="127">
        <f>IF(N482="zákl. přenesená",J482,0)</f>
        <v>0</v>
      </c>
      <c r="BH482" s="127">
        <f>IF(N482="sníž. přenesená",J482,0)</f>
        <v>0</v>
      </c>
      <c r="BI482" s="127">
        <f>IF(N482="nulová",J482,0)</f>
        <v>0</v>
      </c>
      <c r="BJ482" s="20" t="s">
        <v>85</v>
      </c>
      <c r="BK482" s="127">
        <f>ROUND(I482*H482,2)</f>
        <v>0</v>
      </c>
      <c r="BL482" s="20" t="s">
        <v>236</v>
      </c>
      <c r="BM482" s="126" t="s">
        <v>872</v>
      </c>
    </row>
    <row r="483" spans="1:65" s="136" customFormat="1" x14ac:dyDescent="0.2">
      <c r="B483" s="137"/>
      <c r="D483" s="130" t="s">
        <v>163</v>
      </c>
      <c r="E483" s="138" t="s">
        <v>1</v>
      </c>
      <c r="F483" s="139" t="s">
        <v>236</v>
      </c>
      <c r="H483" s="140">
        <v>16</v>
      </c>
      <c r="I483" s="5"/>
      <c r="L483" s="137"/>
      <c r="M483" s="141"/>
      <c r="N483" s="142"/>
      <c r="O483" s="142"/>
      <c r="P483" s="142"/>
      <c r="Q483" s="142"/>
      <c r="R483" s="142"/>
      <c r="S483" s="142"/>
      <c r="T483" s="143"/>
      <c r="AT483" s="138" t="s">
        <v>163</v>
      </c>
      <c r="AU483" s="138" t="s">
        <v>87</v>
      </c>
      <c r="AV483" s="136" t="s">
        <v>87</v>
      </c>
      <c r="AW483" s="136" t="s">
        <v>32</v>
      </c>
      <c r="AX483" s="136" t="s">
        <v>85</v>
      </c>
      <c r="AY483" s="138" t="s">
        <v>155</v>
      </c>
    </row>
    <row r="484" spans="1:65" s="33" customFormat="1" ht="21.6" customHeight="1" x14ac:dyDescent="0.2">
      <c r="A484" s="30"/>
      <c r="B484" s="31"/>
      <c r="C484" s="152" t="s">
        <v>873</v>
      </c>
      <c r="D484" s="152" t="s">
        <v>190</v>
      </c>
      <c r="E484" s="153" t="s">
        <v>874</v>
      </c>
      <c r="F484" s="154" t="s">
        <v>875</v>
      </c>
      <c r="G484" s="155" t="s">
        <v>218</v>
      </c>
      <c r="H484" s="156">
        <v>3</v>
      </c>
      <c r="I484" s="8"/>
      <c r="J484" s="157">
        <f>ROUND(I484*H484,2)</f>
        <v>0</v>
      </c>
      <c r="K484" s="158"/>
      <c r="L484" s="159"/>
      <c r="M484" s="160" t="s">
        <v>1</v>
      </c>
      <c r="N484" s="161" t="s">
        <v>42</v>
      </c>
      <c r="O484" s="123"/>
      <c r="P484" s="124">
        <f>O484*H484</f>
        <v>0</v>
      </c>
      <c r="Q484" s="124">
        <v>1.6E-2</v>
      </c>
      <c r="R484" s="124">
        <f>Q484*H484</f>
        <v>4.8000000000000001E-2</v>
      </c>
      <c r="S484" s="124">
        <v>0</v>
      </c>
      <c r="T484" s="125">
        <f>S484*H484</f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126" t="s">
        <v>304</v>
      </c>
      <c r="AT484" s="126" t="s">
        <v>190</v>
      </c>
      <c r="AU484" s="126" t="s">
        <v>87</v>
      </c>
      <c r="AY484" s="20" t="s">
        <v>155</v>
      </c>
      <c r="BE484" s="127">
        <f>IF(N484="základní",J484,0)</f>
        <v>0</v>
      </c>
      <c r="BF484" s="127">
        <f>IF(N484="snížená",J484,0)</f>
        <v>0</v>
      </c>
      <c r="BG484" s="127">
        <f>IF(N484="zákl. přenesená",J484,0)</f>
        <v>0</v>
      </c>
      <c r="BH484" s="127">
        <f>IF(N484="sníž. přenesená",J484,0)</f>
        <v>0</v>
      </c>
      <c r="BI484" s="127">
        <f>IF(N484="nulová",J484,0)</f>
        <v>0</v>
      </c>
      <c r="BJ484" s="20" t="s">
        <v>85</v>
      </c>
      <c r="BK484" s="127">
        <f>ROUND(I484*H484,2)</f>
        <v>0</v>
      </c>
      <c r="BL484" s="20" t="s">
        <v>236</v>
      </c>
      <c r="BM484" s="126" t="s">
        <v>876</v>
      </c>
    </row>
    <row r="485" spans="1:65" s="136" customFormat="1" x14ac:dyDescent="0.2">
      <c r="B485" s="137"/>
      <c r="D485" s="130" t="s">
        <v>163</v>
      </c>
      <c r="E485" s="138" t="s">
        <v>1</v>
      </c>
      <c r="F485" s="139" t="s">
        <v>170</v>
      </c>
      <c r="H485" s="140">
        <v>3</v>
      </c>
      <c r="I485" s="5"/>
      <c r="L485" s="137"/>
      <c r="M485" s="141"/>
      <c r="N485" s="142"/>
      <c r="O485" s="142"/>
      <c r="P485" s="142"/>
      <c r="Q485" s="142"/>
      <c r="R485" s="142"/>
      <c r="S485" s="142"/>
      <c r="T485" s="143"/>
      <c r="AT485" s="138" t="s">
        <v>163</v>
      </c>
      <c r="AU485" s="138" t="s">
        <v>87</v>
      </c>
      <c r="AV485" s="136" t="s">
        <v>87</v>
      </c>
      <c r="AW485" s="136" t="s">
        <v>32</v>
      </c>
      <c r="AX485" s="136" t="s">
        <v>85</v>
      </c>
      <c r="AY485" s="138" t="s">
        <v>155</v>
      </c>
    </row>
    <row r="486" spans="1:65" s="33" customFormat="1" ht="32.4" customHeight="1" x14ac:dyDescent="0.2">
      <c r="A486" s="30"/>
      <c r="B486" s="31"/>
      <c r="C486" s="152" t="s">
        <v>877</v>
      </c>
      <c r="D486" s="152" t="s">
        <v>190</v>
      </c>
      <c r="E486" s="153" t="s">
        <v>878</v>
      </c>
      <c r="F486" s="154" t="s">
        <v>879</v>
      </c>
      <c r="G486" s="155" t="s">
        <v>218</v>
      </c>
      <c r="H486" s="156">
        <v>16</v>
      </c>
      <c r="I486" s="8"/>
      <c r="J486" s="157">
        <f>ROUND(I486*H486,2)</f>
        <v>0</v>
      </c>
      <c r="K486" s="158"/>
      <c r="L486" s="159"/>
      <c r="M486" s="160" t="s">
        <v>1</v>
      </c>
      <c r="N486" s="161" t="s">
        <v>42</v>
      </c>
      <c r="O486" s="123"/>
      <c r="P486" s="124">
        <f>O486*H486</f>
        <v>0</v>
      </c>
      <c r="Q486" s="124">
        <v>8.6999999999999994E-3</v>
      </c>
      <c r="R486" s="124">
        <f>Q486*H486</f>
        <v>0.13919999999999999</v>
      </c>
      <c r="S486" s="124">
        <v>0</v>
      </c>
      <c r="T486" s="125">
        <f>S486*H486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26" t="s">
        <v>304</v>
      </c>
      <c r="AT486" s="126" t="s">
        <v>190</v>
      </c>
      <c r="AU486" s="126" t="s">
        <v>87</v>
      </c>
      <c r="AY486" s="20" t="s">
        <v>155</v>
      </c>
      <c r="BE486" s="127">
        <f>IF(N486="základní",J486,0)</f>
        <v>0</v>
      </c>
      <c r="BF486" s="127">
        <f>IF(N486="snížená",J486,0)</f>
        <v>0</v>
      </c>
      <c r="BG486" s="127">
        <f>IF(N486="zákl. přenesená",J486,0)</f>
        <v>0</v>
      </c>
      <c r="BH486" s="127">
        <f>IF(N486="sníž. přenesená",J486,0)</f>
        <v>0</v>
      </c>
      <c r="BI486" s="127">
        <f>IF(N486="nulová",J486,0)</f>
        <v>0</v>
      </c>
      <c r="BJ486" s="20" t="s">
        <v>85</v>
      </c>
      <c r="BK486" s="127">
        <f>ROUND(I486*H486,2)</f>
        <v>0</v>
      </c>
      <c r="BL486" s="20" t="s">
        <v>236</v>
      </c>
      <c r="BM486" s="126" t="s">
        <v>880</v>
      </c>
    </row>
    <row r="487" spans="1:65" s="136" customFormat="1" x14ac:dyDescent="0.2">
      <c r="B487" s="137"/>
      <c r="D487" s="130" t="s">
        <v>163</v>
      </c>
      <c r="E487" s="138" t="s">
        <v>1</v>
      </c>
      <c r="F487" s="139" t="s">
        <v>236</v>
      </c>
      <c r="H487" s="140">
        <v>16</v>
      </c>
      <c r="I487" s="5"/>
      <c r="L487" s="137"/>
      <c r="M487" s="141"/>
      <c r="N487" s="142"/>
      <c r="O487" s="142"/>
      <c r="P487" s="142"/>
      <c r="Q487" s="142"/>
      <c r="R487" s="142"/>
      <c r="S487" s="142"/>
      <c r="T487" s="143"/>
      <c r="AT487" s="138" t="s">
        <v>163</v>
      </c>
      <c r="AU487" s="138" t="s">
        <v>87</v>
      </c>
      <c r="AV487" s="136" t="s">
        <v>87</v>
      </c>
      <c r="AW487" s="136" t="s">
        <v>32</v>
      </c>
      <c r="AX487" s="136" t="s">
        <v>85</v>
      </c>
      <c r="AY487" s="138" t="s">
        <v>155</v>
      </c>
    </row>
    <row r="488" spans="1:65" s="33" customFormat="1" ht="21.6" customHeight="1" x14ac:dyDescent="0.2">
      <c r="A488" s="30"/>
      <c r="B488" s="31"/>
      <c r="C488" s="152" t="s">
        <v>881</v>
      </c>
      <c r="D488" s="152" t="s">
        <v>190</v>
      </c>
      <c r="E488" s="153" t="s">
        <v>882</v>
      </c>
      <c r="F488" s="154" t="s">
        <v>883</v>
      </c>
      <c r="G488" s="155" t="s">
        <v>218</v>
      </c>
      <c r="H488" s="156">
        <v>16</v>
      </c>
      <c r="I488" s="8"/>
      <c r="J488" s="157">
        <f>ROUND(I488*H488,2)</f>
        <v>0</v>
      </c>
      <c r="K488" s="158"/>
      <c r="L488" s="159"/>
      <c r="M488" s="160" t="s">
        <v>1</v>
      </c>
      <c r="N488" s="161" t="s">
        <v>42</v>
      </c>
      <c r="O488" s="123"/>
      <c r="P488" s="124">
        <f>O488*H488</f>
        <v>0</v>
      </c>
      <c r="Q488" s="124">
        <v>8.6999999999999994E-3</v>
      </c>
      <c r="R488" s="124">
        <f>Q488*H488</f>
        <v>0.13919999999999999</v>
      </c>
      <c r="S488" s="124">
        <v>0</v>
      </c>
      <c r="T488" s="125">
        <f>S488*H488</f>
        <v>0</v>
      </c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R488" s="126" t="s">
        <v>304</v>
      </c>
      <c r="AT488" s="126" t="s">
        <v>190</v>
      </c>
      <c r="AU488" s="126" t="s">
        <v>87</v>
      </c>
      <c r="AY488" s="20" t="s">
        <v>155</v>
      </c>
      <c r="BE488" s="127">
        <f>IF(N488="základní",J488,0)</f>
        <v>0</v>
      </c>
      <c r="BF488" s="127">
        <f>IF(N488="snížená",J488,0)</f>
        <v>0</v>
      </c>
      <c r="BG488" s="127">
        <f>IF(N488="zákl. přenesená",J488,0)</f>
        <v>0</v>
      </c>
      <c r="BH488" s="127">
        <f>IF(N488="sníž. přenesená",J488,0)</f>
        <v>0</v>
      </c>
      <c r="BI488" s="127">
        <f>IF(N488="nulová",J488,0)</f>
        <v>0</v>
      </c>
      <c r="BJ488" s="20" t="s">
        <v>85</v>
      </c>
      <c r="BK488" s="127">
        <f>ROUND(I488*H488,2)</f>
        <v>0</v>
      </c>
      <c r="BL488" s="20" t="s">
        <v>236</v>
      </c>
      <c r="BM488" s="126" t="s">
        <v>884</v>
      </c>
    </row>
    <row r="489" spans="1:65" s="136" customFormat="1" x14ac:dyDescent="0.2">
      <c r="B489" s="137"/>
      <c r="D489" s="130" t="s">
        <v>163</v>
      </c>
      <c r="E489" s="138" t="s">
        <v>1</v>
      </c>
      <c r="F489" s="139" t="s">
        <v>236</v>
      </c>
      <c r="H489" s="140">
        <v>16</v>
      </c>
      <c r="I489" s="5"/>
      <c r="L489" s="137"/>
      <c r="M489" s="141"/>
      <c r="N489" s="142"/>
      <c r="O489" s="142"/>
      <c r="P489" s="142"/>
      <c r="Q489" s="142"/>
      <c r="R489" s="142"/>
      <c r="S489" s="142"/>
      <c r="T489" s="143"/>
      <c r="AT489" s="138" t="s">
        <v>163</v>
      </c>
      <c r="AU489" s="138" t="s">
        <v>87</v>
      </c>
      <c r="AV489" s="136" t="s">
        <v>87</v>
      </c>
      <c r="AW489" s="136" t="s">
        <v>32</v>
      </c>
      <c r="AX489" s="136" t="s">
        <v>85</v>
      </c>
      <c r="AY489" s="138" t="s">
        <v>155</v>
      </c>
    </row>
    <row r="490" spans="1:65" s="33" customFormat="1" ht="54" customHeight="1" x14ac:dyDescent="0.2">
      <c r="A490" s="30"/>
      <c r="B490" s="31"/>
      <c r="C490" s="152" t="s">
        <v>885</v>
      </c>
      <c r="D490" s="152" t="s">
        <v>190</v>
      </c>
      <c r="E490" s="153" t="s">
        <v>886</v>
      </c>
      <c r="F490" s="154" t="s">
        <v>887</v>
      </c>
      <c r="G490" s="155" t="s">
        <v>218</v>
      </c>
      <c r="H490" s="156">
        <v>3</v>
      </c>
      <c r="I490" s="8"/>
      <c r="J490" s="157">
        <f>ROUND(I490*H490,2)</f>
        <v>0</v>
      </c>
      <c r="K490" s="158"/>
      <c r="L490" s="159"/>
      <c r="M490" s="160" t="s">
        <v>1</v>
      </c>
      <c r="N490" s="161" t="s">
        <v>42</v>
      </c>
      <c r="O490" s="123"/>
      <c r="P490" s="124">
        <f>O490*H490</f>
        <v>0</v>
      </c>
      <c r="Q490" s="124">
        <v>8.6999999999999994E-3</v>
      </c>
      <c r="R490" s="124">
        <f>Q490*H490</f>
        <v>2.6099999999999998E-2</v>
      </c>
      <c r="S490" s="124">
        <v>0</v>
      </c>
      <c r="T490" s="125">
        <f>S490*H490</f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126" t="s">
        <v>304</v>
      </c>
      <c r="AT490" s="126" t="s">
        <v>190</v>
      </c>
      <c r="AU490" s="126" t="s">
        <v>87</v>
      </c>
      <c r="AY490" s="20" t="s">
        <v>155</v>
      </c>
      <c r="BE490" s="127">
        <f>IF(N490="základní",J490,0)</f>
        <v>0</v>
      </c>
      <c r="BF490" s="127">
        <f>IF(N490="snížená",J490,0)</f>
        <v>0</v>
      </c>
      <c r="BG490" s="127">
        <f>IF(N490="zákl. přenesená",J490,0)</f>
        <v>0</v>
      </c>
      <c r="BH490" s="127">
        <f>IF(N490="sníž. přenesená",J490,0)</f>
        <v>0</v>
      </c>
      <c r="BI490" s="127">
        <f>IF(N490="nulová",J490,0)</f>
        <v>0</v>
      </c>
      <c r="BJ490" s="20" t="s">
        <v>85</v>
      </c>
      <c r="BK490" s="127">
        <f>ROUND(I490*H490,2)</f>
        <v>0</v>
      </c>
      <c r="BL490" s="20" t="s">
        <v>236</v>
      </c>
      <c r="BM490" s="126" t="s">
        <v>888</v>
      </c>
    </row>
    <row r="491" spans="1:65" s="136" customFormat="1" x14ac:dyDescent="0.2">
      <c r="B491" s="137"/>
      <c r="D491" s="130" t="s">
        <v>163</v>
      </c>
      <c r="E491" s="138" t="s">
        <v>1</v>
      </c>
      <c r="F491" s="139" t="s">
        <v>170</v>
      </c>
      <c r="H491" s="140">
        <v>3</v>
      </c>
      <c r="I491" s="5"/>
      <c r="L491" s="137"/>
      <c r="M491" s="141"/>
      <c r="N491" s="142"/>
      <c r="O491" s="142"/>
      <c r="P491" s="142"/>
      <c r="Q491" s="142"/>
      <c r="R491" s="142"/>
      <c r="S491" s="142"/>
      <c r="T491" s="143"/>
      <c r="AT491" s="138" t="s">
        <v>163</v>
      </c>
      <c r="AU491" s="138" t="s">
        <v>87</v>
      </c>
      <c r="AV491" s="136" t="s">
        <v>87</v>
      </c>
      <c r="AW491" s="136" t="s">
        <v>32</v>
      </c>
      <c r="AX491" s="136" t="s">
        <v>85</v>
      </c>
      <c r="AY491" s="138" t="s">
        <v>155</v>
      </c>
    </row>
    <row r="492" spans="1:65" s="33" customFormat="1" ht="14.4" customHeight="1" x14ac:dyDescent="0.2">
      <c r="A492" s="30"/>
      <c r="B492" s="31"/>
      <c r="C492" s="152" t="s">
        <v>889</v>
      </c>
      <c r="D492" s="152" t="s">
        <v>190</v>
      </c>
      <c r="E492" s="153" t="s">
        <v>890</v>
      </c>
      <c r="F492" s="154" t="s">
        <v>891</v>
      </c>
      <c r="G492" s="155" t="s">
        <v>218</v>
      </c>
      <c r="H492" s="156">
        <v>3</v>
      </c>
      <c r="I492" s="8"/>
      <c r="J492" s="157">
        <f>ROUND(I492*H492,2)</f>
        <v>0</v>
      </c>
      <c r="K492" s="158"/>
      <c r="L492" s="159"/>
      <c r="M492" s="160" t="s">
        <v>1</v>
      </c>
      <c r="N492" s="161" t="s">
        <v>42</v>
      </c>
      <c r="O492" s="123"/>
      <c r="P492" s="124">
        <f>O492*H492</f>
        <v>0</v>
      </c>
      <c r="Q492" s="124">
        <v>1.4500000000000001E-2</v>
      </c>
      <c r="R492" s="124">
        <f>Q492*H492</f>
        <v>4.3500000000000004E-2</v>
      </c>
      <c r="S492" s="124">
        <v>0</v>
      </c>
      <c r="T492" s="125">
        <f>S492*H492</f>
        <v>0</v>
      </c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R492" s="126" t="s">
        <v>304</v>
      </c>
      <c r="AT492" s="126" t="s">
        <v>190</v>
      </c>
      <c r="AU492" s="126" t="s">
        <v>87</v>
      </c>
      <c r="AY492" s="20" t="s">
        <v>155</v>
      </c>
      <c r="BE492" s="127">
        <f>IF(N492="základní",J492,0)</f>
        <v>0</v>
      </c>
      <c r="BF492" s="127">
        <f>IF(N492="snížená",J492,0)</f>
        <v>0</v>
      </c>
      <c r="BG492" s="127">
        <f>IF(N492="zákl. přenesená",J492,0)</f>
        <v>0</v>
      </c>
      <c r="BH492" s="127">
        <f>IF(N492="sníž. přenesená",J492,0)</f>
        <v>0</v>
      </c>
      <c r="BI492" s="127">
        <f>IF(N492="nulová",J492,0)</f>
        <v>0</v>
      </c>
      <c r="BJ492" s="20" t="s">
        <v>85</v>
      </c>
      <c r="BK492" s="127">
        <f>ROUND(I492*H492,2)</f>
        <v>0</v>
      </c>
      <c r="BL492" s="20" t="s">
        <v>236</v>
      </c>
      <c r="BM492" s="126" t="s">
        <v>892</v>
      </c>
    </row>
    <row r="493" spans="1:65" s="136" customFormat="1" x14ac:dyDescent="0.2">
      <c r="B493" s="137"/>
      <c r="D493" s="130" t="s">
        <v>163</v>
      </c>
      <c r="E493" s="138" t="s">
        <v>1</v>
      </c>
      <c r="F493" s="139" t="s">
        <v>170</v>
      </c>
      <c r="H493" s="140">
        <v>3</v>
      </c>
      <c r="I493" s="5"/>
      <c r="L493" s="137"/>
      <c r="M493" s="141"/>
      <c r="N493" s="142"/>
      <c r="O493" s="142"/>
      <c r="P493" s="142"/>
      <c r="Q493" s="142"/>
      <c r="R493" s="142"/>
      <c r="S493" s="142"/>
      <c r="T493" s="143"/>
      <c r="AT493" s="138" t="s">
        <v>163</v>
      </c>
      <c r="AU493" s="138" t="s">
        <v>87</v>
      </c>
      <c r="AV493" s="136" t="s">
        <v>87</v>
      </c>
      <c r="AW493" s="136" t="s">
        <v>32</v>
      </c>
      <c r="AX493" s="136" t="s">
        <v>85</v>
      </c>
      <c r="AY493" s="138" t="s">
        <v>155</v>
      </c>
    </row>
    <row r="494" spans="1:65" s="33" customFormat="1" ht="21.6" customHeight="1" x14ac:dyDescent="0.2">
      <c r="A494" s="30"/>
      <c r="B494" s="31"/>
      <c r="C494" s="114" t="s">
        <v>893</v>
      </c>
      <c r="D494" s="114" t="s">
        <v>157</v>
      </c>
      <c r="E494" s="115" t="s">
        <v>894</v>
      </c>
      <c r="F494" s="116" t="s">
        <v>895</v>
      </c>
      <c r="G494" s="117" t="s">
        <v>218</v>
      </c>
      <c r="H494" s="118">
        <v>6</v>
      </c>
      <c r="I494" s="4"/>
      <c r="J494" s="119">
        <f>ROUND(I494*H494,2)</f>
        <v>0</v>
      </c>
      <c r="K494" s="120"/>
      <c r="L494" s="31"/>
      <c r="M494" s="121" t="s">
        <v>1</v>
      </c>
      <c r="N494" s="122" t="s">
        <v>42</v>
      </c>
      <c r="O494" s="123"/>
      <c r="P494" s="124">
        <f>O494*H494</f>
        <v>0</v>
      </c>
      <c r="Q494" s="124">
        <v>8.0000000000000007E-5</v>
      </c>
      <c r="R494" s="124">
        <f>Q494*H494</f>
        <v>4.8000000000000007E-4</v>
      </c>
      <c r="S494" s="124">
        <v>0</v>
      </c>
      <c r="T494" s="125">
        <f>S494*H494</f>
        <v>0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126" t="s">
        <v>236</v>
      </c>
      <c r="AT494" s="126" t="s">
        <v>157</v>
      </c>
      <c r="AU494" s="126" t="s">
        <v>87</v>
      </c>
      <c r="AY494" s="20" t="s">
        <v>155</v>
      </c>
      <c r="BE494" s="127">
        <f>IF(N494="základní",J494,0)</f>
        <v>0</v>
      </c>
      <c r="BF494" s="127">
        <f>IF(N494="snížená",J494,0)</f>
        <v>0</v>
      </c>
      <c r="BG494" s="127">
        <f>IF(N494="zákl. přenesená",J494,0)</f>
        <v>0</v>
      </c>
      <c r="BH494" s="127">
        <f>IF(N494="sníž. přenesená",J494,0)</f>
        <v>0</v>
      </c>
      <c r="BI494" s="127">
        <f>IF(N494="nulová",J494,0)</f>
        <v>0</v>
      </c>
      <c r="BJ494" s="20" t="s">
        <v>85</v>
      </c>
      <c r="BK494" s="127">
        <f>ROUND(I494*H494,2)</f>
        <v>0</v>
      </c>
      <c r="BL494" s="20" t="s">
        <v>236</v>
      </c>
      <c r="BM494" s="126" t="s">
        <v>896</v>
      </c>
    </row>
    <row r="495" spans="1:65" s="136" customFormat="1" x14ac:dyDescent="0.2">
      <c r="B495" s="137"/>
      <c r="D495" s="130" t="s">
        <v>163</v>
      </c>
      <c r="E495" s="138" t="s">
        <v>1</v>
      </c>
      <c r="F495" s="139" t="s">
        <v>184</v>
      </c>
      <c r="H495" s="140">
        <v>6</v>
      </c>
      <c r="I495" s="5"/>
      <c r="L495" s="137"/>
      <c r="M495" s="141"/>
      <c r="N495" s="142"/>
      <c r="O495" s="142"/>
      <c r="P495" s="142"/>
      <c r="Q495" s="142"/>
      <c r="R495" s="142"/>
      <c r="S495" s="142"/>
      <c r="T495" s="143"/>
      <c r="AT495" s="138" t="s">
        <v>163</v>
      </c>
      <c r="AU495" s="138" t="s">
        <v>87</v>
      </c>
      <c r="AV495" s="136" t="s">
        <v>87</v>
      </c>
      <c r="AW495" s="136" t="s">
        <v>32</v>
      </c>
      <c r="AX495" s="136" t="s">
        <v>85</v>
      </c>
      <c r="AY495" s="138" t="s">
        <v>155</v>
      </c>
    </row>
    <row r="496" spans="1:65" s="33" customFormat="1" ht="21.6" customHeight="1" x14ac:dyDescent="0.2">
      <c r="A496" s="30"/>
      <c r="B496" s="31"/>
      <c r="C496" s="152" t="s">
        <v>897</v>
      </c>
      <c r="D496" s="152" t="s">
        <v>190</v>
      </c>
      <c r="E496" s="153" t="s">
        <v>898</v>
      </c>
      <c r="F496" s="154" t="s">
        <v>899</v>
      </c>
      <c r="G496" s="155" t="s">
        <v>218</v>
      </c>
      <c r="H496" s="156">
        <v>6</v>
      </c>
      <c r="I496" s="8"/>
      <c r="J496" s="157">
        <f>ROUND(I496*H496,2)</f>
        <v>0</v>
      </c>
      <c r="K496" s="158"/>
      <c r="L496" s="159"/>
      <c r="M496" s="160" t="s">
        <v>1</v>
      </c>
      <c r="N496" s="161" t="s">
        <v>42</v>
      </c>
      <c r="O496" s="123"/>
      <c r="P496" s="124">
        <f>O496*H496</f>
        <v>0</v>
      </c>
      <c r="Q496" s="124">
        <v>5.9999999999999995E-4</v>
      </c>
      <c r="R496" s="124">
        <f>Q496*H496</f>
        <v>3.5999999999999999E-3</v>
      </c>
      <c r="S496" s="124">
        <v>0</v>
      </c>
      <c r="T496" s="125">
        <f>S496*H496</f>
        <v>0</v>
      </c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R496" s="126" t="s">
        <v>304</v>
      </c>
      <c r="AT496" s="126" t="s">
        <v>190</v>
      </c>
      <c r="AU496" s="126" t="s">
        <v>87</v>
      </c>
      <c r="AY496" s="20" t="s">
        <v>155</v>
      </c>
      <c r="BE496" s="127">
        <f>IF(N496="základní",J496,0)</f>
        <v>0</v>
      </c>
      <c r="BF496" s="127">
        <f>IF(N496="snížená",J496,0)</f>
        <v>0</v>
      </c>
      <c r="BG496" s="127">
        <f>IF(N496="zákl. přenesená",J496,0)</f>
        <v>0</v>
      </c>
      <c r="BH496" s="127">
        <f>IF(N496="sníž. přenesená",J496,0)</f>
        <v>0</v>
      </c>
      <c r="BI496" s="127">
        <f>IF(N496="nulová",J496,0)</f>
        <v>0</v>
      </c>
      <c r="BJ496" s="20" t="s">
        <v>85</v>
      </c>
      <c r="BK496" s="127">
        <f>ROUND(I496*H496,2)</f>
        <v>0</v>
      </c>
      <c r="BL496" s="20" t="s">
        <v>236</v>
      </c>
      <c r="BM496" s="126" t="s">
        <v>900</v>
      </c>
    </row>
    <row r="497" spans="1:65" s="136" customFormat="1" x14ac:dyDescent="0.2">
      <c r="B497" s="137"/>
      <c r="D497" s="130" t="s">
        <v>163</v>
      </c>
      <c r="E497" s="138" t="s">
        <v>1</v>
      </c>
      <c r="F497" s="139" t="s">
        <v>184</v>
      </c>
      <c r="H497" s="140">
        <v>6</v>
      </c>
      <c r="I497" s="5"/>
      <c r="L497" s="137"/>
      <c r="M497" s="141"/>
      <c r="N497" s="142"/>
      <c r="O497" s="142"/>
      <c r="P497" s="142"/>
      <c r="Q497" s="142"/>
      <c r="R497" s="142"/>
      <c r="S497" s="142"/>
      <c r="T497" s="143"/>
      <c r="AT497" s="138" t="s">
        <v>163</v>
      </c>
      <c r="AU497" s="138" t="s">
        <v>87</v>
      </c>
      <c r="AV497" s="136" t="s">
        <v>87</v>
      </c>
      <c r="AW497" s="136" t="s">
        <v>32</v>
      </c>
      <c r="AX497" s="136" t="s">
        <v>85</v>
      </c>
      <c r="AY497" s="138" t="s">
        <v>155</v>
      </c>
    </row>
    <row r="498" spans="1:65" s="33" customFormat="1" ht="21.6" customHeight="1" x14ac:dyDescent="0.2">
      <c r="A498" s="30"/>
      <c r="B498" s="31"/>
      <c r="C498" s="114" t="s">
        <v>901</v>
      </c>
      <c r="D498" s="114" t="s">
        <v>157</v>
      </c>
      <c r="E498" s="115" t="s">
        <v>902</v>
      </c>
      <c r="F498" s="116" t="s">
        <v>903</v>
      </c>
      <c r="G498" s="117" t="s">
        <v>465</v>
      </c>
      <c r="H498" s="118">
        <v>18</v>
      </c>
      <c r="I498" s="4"/>
      <c r="J498" s="119">
        <f>ROUND(I498*H498,2)</f>
        <v>0</v>
      </c>
      <c r="K498" s="120"/>
      <c r="L498" s="31"/>
      <c r="M498" s="121" t="s">
        <v>1</v>
      </c>
      <c r="N498" s="122" t="s">
        <v>42</v>
      </c>
      <c r="O498" s="123"/>
      <c r="P498" s="124">
        <f>O498*H498</f>
        <v>0</v>
      </c>
      <c r="Q498" s="124">
        <v>1.5349999999999999E-3</v>
      </c>
      <c r="R498" s="124">
        <f>Q498*H498</f>
        <v>2.7629999999999998E-2</v>
      </c>
      <c r="S498" s="124">
        <v>0</v>
      </c>
      <c r="T498" s="125">
        <f>S498*H498</f>
        <v>0</v>
      </c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R498" s="126" t="s">
        <v>236</v>
      </c>
      <c r="AT498" s="126" t="s">
        <v>157</v>
      </c>
      <c r="AU498" s="126" t="s">
        <v>87</v>
      </c>
      <c r="AY498" s="20" t="s">
        <v>155</v>
      </c>
      <c r="BE498" s="127">
        <f>IF(N498="základní",J498,0)</f>
        <v>0</v>
      </c>
      <c r="BF498" s="127">
        <f>IF(N498="snížená",J498,0)</f>
        <v>0</v>
      </c>
      <c r="BG498" s="127">
        <f>IF(N498="zákl. přenesená",J498,0)</f>
        <v>0</v>
      </c>
      <c r="BH498" s="127">
        <f>IF(N498="sníž. přenesená",J498,0)</f>
        <v>0</v>
      </c>
      <c r="BI498" s="127">
        <f>IF(N498="nulová",J498,0)</f>
        <v>0</v>
      </c>
      <c r="BJ498" s="20" t="s">
        <v>85</v>
      </c>
      <c r="BK498" s="127">
        <f>ROUND(I498*H498,2)</f>
        <v>0</v>
      </c>
      <c r="BL498" s="20" t="s">
        <v>236</v>
      </c>
      <c r="BM498" s="126" t="s">
        <v>904</v>
      </c>
    </row>
    <row r="499" spans="1:65" s="136" customFormat="1" x14ac:dyDescent="0.2">
      <c r="B499" s="137"/>
      <c r="D499" s="130" t="s">
        <v>163</v>
      </c>
      <c r="E499" s="138" t="s">
        <v>1</v>
      </c>
      <c r="F499" s="139" t="s">
        <v>905</v>
      </c>
      <c r="H499" s="140">
        <v>18</v>
      </c>
      <c r="I499" s="5"/>
      <c r="L499" s="137"/>
      <c r="M499" s="141"/>
      <c r="N499" s="142"/>
      <c r="O499" s="142"/>
      <c r="P499" s="142"/>
      <c r="Q499" s="142"/>
      <c r="R499" s="142"/>
      <c r="S499" s="142"/>
      <c r="T499" s="143"/>
      <c r="AT499" s="138" t="s">
        <v>163</v>
      </c>
      <c r="AU499" s="138" t="s">
        <v>87</v>
      </c>
      <c r="AV499" s="136" t="s">
        <v>87</v>
      </c>
      <c r="AW499" s="136" t="s">
        <v>32</v>
      </c>
      <c r="AX499" s="136" t="s">
        <v>85</v>
      </c>
      <c r="AY499" s="138" t="s">
        <v>155</v>
      </c>
    </row>
    <row r="500" spans="1:65" s="33" customFormat="1" ht="21.6" customHeight="1" x14ac:dyDescent="0.2">
      <c r="A500" s="30"/>
      <c r="B500" s="31"/>
      <c r="C500" s="152" t="s">
        <v>906</v>
      </c>
      <c r="D500" s="152" t="s">
        <v>190</v>
      </c>
      <c r="E500" s="153" t="s">
        <v>907</v>
      </c>
      <c r="F500" s="154" t="s">
        <v>908</v>
      </c>
      <c r="G500" s="155" t="s">
        <v>218</v>
      </c>
      <c r="H500" s="156">
        <v>15</v>
      </c>
      <c r="I500" s="8"/>
      <c r="J500" s="157">
        <f>ROUND(I500*H500,2)</f>
        <v>0</v>
      </c>
      <c r="K500" s="158"/>
      <c r="L500" s="159"/>
      <c r="M500" s="160" t="s">
        <v>1</v>
      </c>
      <c r="N500" s="161" t="s">
        <v>42</v>
      </c>
      <c r="O500" s="123"/>
      <c r="P500" s="124">
        <f>O500*H500</f>
        <v>0</v>
      </c>
      <c r="Q500" s="124">
        <v>1.35E-2</v>
      </c>
      <c r="R500" s="124">
        <f>Q500*H500</f>
        <v>0.20249999999999999</v>
      </c>
      <c r="S500" s="124">
        <v>0</v>
      </c>
      <c r="T500" s="125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26" t="s">
        <v>304</v>
      </c>
      <c r="AT500" s="126" t="s">
        <v>190</v>
      </c>
      <c r="AU500" s="126" t="s">
        <v>87</v>
      </c>
      <c r="AY500" s="20" t="s">
        <v>155</v>
      </c>
      <c r="BE500" s="127">
        <f>IF(N500="základní",J500,0)</f>
        <v>0</v>
      </c>
      <c r="BF500" s="127">
        <f>IF(N500="snížená",J500,0)</f>
        <v>0</v>
      </c>
      <c r="BG500" s="127">
        <f>IF(N500="zákl. přenesená",J500,0)</f>
        <v>0</v>
      </c>
      <c r="BH500" s="127">
        <f>IF(N500="sníž. přenesená",J500,0)</f>
        <v>0</v>
      </c>
      <c r="BI500" s="127">
        <f>IF(N500="nulová",J500,0)</f>
        <v>0</v>
      </c>
      <c r="BJ500" s="20" t="s">
        <v>85</v>
      </c>
      <c r="BK500" s="127">
        <f>ROUND(I500*H500,2)</f>
        <v>0</v>
      </c>
      <c r="BL500" s="20" t="s">
        <v>236</v>
      </c>
      <c r="BM500" s="126" t="s">
        <v>909</v>
      </c>
    </row>
    <row r="501" spans="1:65" s="136" customFormat="1" x14ac:dyDescent="0.2">
      <c r="B501" s="137"/>
      <c r="D501" s="130" t="s">
        <v>163</v>
      </c>
      <c r="E501" s="138" t="s">
        <v>1</v>
      </c>
      <c r="F501" s="139" t="s">
        <v>8</v>
      </c>
      <c r="H501" s="140">
        <v>15</v>
      </c>
      <c r="I501" s="5"/>
      <c r="L501" s="137"/>
      <c r="M501" s="141"/>
      <c r="N501" s="142"/>
      <c r="O501" s="142"/>
      <c r="P501" s="142"/>
      <c r="Q501" s="142"/>
      <c r="R501" s="142"/>
      <c r="S501" s="142"/>
      <c r="T501" s="143"/>
      <c r="AT501" s="138" t="s">
        <v>163</v>
      </c>
      <c r="AU501" s="138" t="s">
        <v>87</v>
      </c>
      <c r="AV501" s="136" t="s">
        <v>87</v>
      </c>
      <c r="AW501" s="136" t="s">
        <v>32</v>
      </c>
      <c r="AX501" s="136" t="s">
        <v>85</v>
      </c>
      <c r="AY501" s="138" t="s">
        <v>155</v>
      </c>
    </row>
    <row r="502" spans="1:65" s="33" customFormat="1" ht="21.6" customHeight="1" x14ac:dyDescent="0.2">
      <c r="A502" s="30"/>
      <c r="B502" s="31"/>
      <c r="C502" s="152" t="s">
        <v>910</v>
      </c>
      <c r="D502" s="152" t="s">
        <v>190</v>
      </c>
      <c r="E502" s="153" t="s">
        <v>911</v>
      </c>
      <c r="F502" s="154" t="s">
        <v>912</v>
      </c>
      <c r="G502" s="155" t="s">
        <v>218</v>
      </c>
      <c r="H502" s="156">
        <v>3</v>
      </c>
      <c r="I502" s="8"/>
      <c r="J502" s="157">
        <f>ROUND(I502*H502,2)</f>
        <v>0</v>
      </c>
      <c r="K502" s="158"/>
      <c r="L502" s="159"/>
      <c r="M502" s="160" t="s">
        <v>1</v>
      </c>
      <c r="N502" s="161" t="s">
        <v>42</v>
      </c>
      <c r="O502" s="123"/>
      <c r="P502" s="124">
        <f>O502*H502</f>
        <v>0</v>
      </c>
      <c r="Q502" s="124">
        <v>1.2999999999999999E-2</v>
      </c>
      <c r="R502" s="124">
        <f>Q502*H502</f>
        <v>3.9E-2</v>
      </c>
      <c r="S502" s="124">
        <v>0</v>
      </c>
      <c r="T502" s="125">
        <f>S502*H502</f>
        <v>0</v>
      </c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R502" s="126" t="s">
        <v>304</v>
      </c>
      <c r="AT502" s="126" t="s">
        <v>190</v>
      </c>
      <c r="AU502" s="126" t="s">
        <v>87</v>
      </c>
      <c r="AY502" s="20" t="s">
        <v>155</v>
      </c>
      <c r="BE502" s="127">
        <f>IF(N502="základní",J502,0)</f>
        <v>0</v>
      </c>
      <c r="BF502" s="127">
        <f>IF(N502="snížená",J502,0)</f>
        <v>0</v>
      </c>
      <c r="BG502" s="127">
        <f>IF(N502="zákl. přenesená",J502,0)</f>
        <v>0</v>
      </c>
      <c r="BH502" s="127">
        <f>IF(N502="sníž. přenesená",J502,0)</f>
        <v>0</v>
      </c>
      <c r="BI502" s="127">
        <f>IF(N502="nulová",J502,0)</f>
        <v>0</v>
      </c>
      <c r="BJ502" s="20" t="s">
        <v>85</v>
      </c>
      <c r="BK502" s="127">
        <f>ROUND(I502*H502,2)</f>
        <v>0</v>
      </c>
      <c r="BL502" s="20" t="s">
        <v>236</v>
      </c>
      <c r="BM502" s="126" t="s">
        <v>913</v>
      </c>
    </row>
    <row r="503" spans="1:65" s="136" customFormat="1" x14ac:dyDescent="0.2">
      <c r="B503" s="137"/>
      <c r="D503" s="130" t="s">
        <v>163</v>
      </c>
      <c r="E503" s="138" t="s">
        <v>1</v>
      </c>
      <c r="F503" s="139" t="s">
        <v>170</v>
      </c>
      <c r="H503" s="140">
        <v>3</v>
      </c>
      <c r="I503" s="5"/>
      <c r="L503" s="137"/>
      <c r="M503" s="141"/>
      <c r="N503" s="142"/>
      <c r="O503" s="142"/>
      <c r="P503" s="142"/>
      <c r="Q503" s="142"/>
      <c r="R503" s="142"/>
      <c r="S503" s="142"/>
      <c r="T503" s="143"/>
      <c r="AT503" s="138" t="s">
        <v>163</v>
      </c>
      <c r="AU503" s="138" t="s">
        <v>87</v>
      </c>
      <c r="AV503" s="136" t="s">
        <v>87</v>
      </c>
      <c r="AW503" s="136" t="s">
        <v>32</v>
      </c>
      <c r="AX503" s="136" t="s">
        <v>85</v>
      </c>
      <c r="AY503" s="138" t="s">
        <v>155</v>
      </c>
    </row>
    <row r="504" spans="1:65" s="33" customFormat="1" ht="14.4" customHeight="1" x14ac:dyDescent="0.2">
      <c r="A504" s="30"/>
      <c r="B504" s="31"/>
      <c r="C504" s="152" t="s">
        <v>914</v>
      </c>
      <c r="D504" s="152" t="s">
        <v>190</v>
      </c>
      <c r="E504" s="153" t="s">
        <v>915</v>
      </c>
      <c r="F504" s="154" t="s">
        <v>916</v>
      </c>
      <c r="G504" s="155" t="s">
        <v>218</v>
      </c>
      <c r="H504" s="156">
        <v>15</v>
      </c>
      <c r="I504" s="8"/>
      <c r="J504" s="157">
        <f>ROUND(I504*H504,2)</f>
        <v>0</v>
      </c>
      <c r="K504" s="158"/>
      <c r="L504" s="159"/>
      <c r="M504" s="160" t="s">
        <v>1</v>
      </c>
      <c r="N504" s="161" t="s">
        <v>42</v>
      </c>
      <c r="O504" s="123"/>
      <c r="P504" s="124">
        <f>O504*H504</f>
        <v>0</v>
      </c>
      <c r="Q504" s="124">
        <v>3.0000000000000001E-3</v>
      </c>
      <c r="R504" s="124">
        <f>Q504*H504</f>
        <v>4.4999999999999998E-2</v>
      </c>
      <c r="S504" s="124">
        <v>0</v>
      </c>
      <c r="T504" s="125">
        <f>S504*H504</f>
        <v>0</v>
      </c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R504" s="126" t="s">
        <v>304</v>
      </c>
      <c r="AT504" s="126" t="s">
        <v>190</v>
      </c>
      <c r="AU504" s="126" t="s">
        <v>87</v>
      </c>
      <c r="AY504" s="20" t="s">
        <v>155</v>
      </c>
      <c r="BE504" s="127">
        <f>IF(N504="základní",J504,0)</f>
        <v>0</v>
      </c>
      <c r="BF504" s="127">
        <f>IF(N504="snížená",J504,0)</f>
        <v>0</v>
      </c>
      <c r="BG504" s="127">
        <f>IF(N504="zákl. přenesená",J504,0)</f>
        <v>0</v>
      </c>
      <c r="BH504" s="127">
        <f>IF(N504="sníž. přenesená",J504,0)</f>
        <v>0</v>
      </c>
      <c r="BI504" s="127">
        <f>IF(N504="nulová",J504,0)</f>
        <v>0</v>
      </c>
      <c r="BJ504" s="20" t="s">
        <v>85</v>
      </c>
      <c r="BK504" s="127">
        <f>ROUND(I504*H504,2)</f>
        <v>0</v>
      </c>
      <c r="BL504" s="20" t="s">
        <v>236</v>
      </c>
      <c r="BM504" s="126" t="s">
        <v>917</v>
      </c>
    </row>
    <row r="505" spans="1:65" s="136" customFormat="1" x14ac:dyDescent="0.2">
      <c r="B505" s="137"/>
      <c r="D505" s="130" t="s">
        <v>163</v>
      </c>
      <c r="E505" s="138" t="s">
        <v>1</v>
      </c>
      <c r="F505" s="139" t="s">
        <v>8</v>
      </c>
      <c r="H505" s="140">
        <v>15</v>
      </c>
      <c r="I505" s="5"/>
      <c r="L505" s="137"/>
      <c r="M505" s="141"/>
      <c r="N505" s="142"/>
      <c r="O505" s="142"/>
      <c r="P505" s="142"/>
      <c r="Q505" s="142"/>
      <c r="R505" s="142"/>
      <c r="S505" s="142"/>
      <c r="T505" s="143"/>
      <c r="AT505" s="138" t="s">
        <v>163</v>
      </c>
      <c r="AU505" s="138" t="s">
        <v>87</v>
      </c>
      <c r="AV505" s="136" t="s">
        <v>87</v>
      </c>
      <c r="AW505" s="136" t="s">
        <v>32</v>
      </c>
      <c r="AX505" s="136" t="s">
        <v>85</v>
      </c>
      <c r="AY505" s="138" t="s">
        <v>155</v>
      </c>
    </row>
    <row r="506" spans="1:65" s="33" customFormat="1" ht="14.4" customHeight="1" x14ac:dyDescent="0.2">
      <c r="A506" s="30"/>
      <c r="B506" s="31"/>
      <c r="C506" s="152" t="s">
        <v>918</v>
      </c>
      <c r="D506" s="152" t="s">
        <v>190</v>
      </c>
      <c r="E506" s="153" t="s">
        <v>919</v>
      </c>
      <c r="F506" s="154" t="s">
        <v>920</v>
      </c>
      <c r="G506" s="155" t="s">
        <v>218</v>
      </c>
      <c r="H506" s="156">
        <v>3</v>
      </c>
      <c r="I506" s="8"/>
      <c r="J506" s="157">
        <f>ROUND(I506*H506,2)</f>
        <v>0</v>
      </c>
      <c r="K506" s="158"/>
      <c r="L506" s="159"/>
      <c r="M506" s="160" t="s">
        <v>1</v>
      </c>
      <c r="N506" s="161" t="s">
        <v>42</v>
      </c>
      <c r="O506" s="123"/>
      <c r="P506" s="124">
        <f>O506*H506</f>
        <v>0</v>
      </c>
      <c r="Q506" s="124">
        <v>3.0000000000000001E-3</v>
      </c>
      <c r="R506" s="124">
        <f>Q506*H506</f>
        <v>9.0000000000000011E-3</v>
      </c>
      <c r="S506" s="124">
        <v>0</v>
      </c>
      <c r="T506" s="125">
        <f>S506*H506</f>
        <v>0</v>
      </c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R506" s="126" t="s">
        <v>304</v>
      </c>
      <c r="AT506" s="126" t="s">
        <v>190</v>
      </c>
      <c r="AU506" s="126" t="s">
        <v>87</v>
      </c>
      <c r="AY506" s="20" t="s">
        <v>155</v>
      </c>
      <c r="BE506" s="127">
        <f>IF(N506="základní",J506,0)</f>
        <v>0</v>
      </c>
      <c r="BF506" s="127">
        <f>IF(N506="snížená",J506,0)</f>
        <v>0</v>
      </c>
      <c r="BG506" s="127">
        <f>IF(N506="zákl. přenesená",J506,0)</f>
        <v>0</v>
      </c>
      <c r="BH506" s="127">
        <f>IF(N506="sníž. přenesená",J506,0)</f>
        <v>0</v>
      </c>
      <c r="BI506" s="127">
        <f>IF(N506="nulová",J506,0)</f>
        <v>0</v>
      </c>
      <c r="BJ506" s="20" t="s">
        <v>85</v>
      </c>
      <c r="BK506" s="127">
        <f>ROUND(I506*H506,2)</f>
        <v>0</v>
      </c>
      <c r="BL506" s="20" t="s">
        <v>236</v>
      </c>
      <c r="BM506" s="126" t="s">
        <v>921</v>
      </c>
    </row>
    <row r="507" spans="1:65" s="136" customFormat="1" x14ac:dyDescent="0.2">
      <c r="B507" s="137"/>
      <c r="D507" s="130" t="s">
        <v>163</v>
      </c>
      <c r="E507" s="138" t="s">
        <v>1</v>
      </c>
      <c r="F507" s="139" t="s">
        <v>170</v>
      </c>
      <c r="H507" s="140">
        <v>3</v>
      </c>
      <c r="I507" s="5"/>
      <c r="L507" s="137"/>
      <c r="M507" s="141"/>
      <c r="N507" s="142"/>
      <c r="O507" s="142"/>
      <c r="P507" s="142"/>
      <c r="Q507" s="142"/>
      <c r="R507" s="142"/>
      <c r="S507" s="142"/>
      <c r="T507" s="143"/>
      <c r="AT507" s="138" t="s">
        <v>163</v>
      </c>
      <c r="AU507" s="138" t="s">
        <v>87</v>
      </c>
      <c r="AV507" s="136" t="s">
        <v>87</v>
      </c>
      <c r="AW507" s="136" t="s">
        <v>32</v>
      </c>
      <c r="AX507" s="136" t="s">
        <v>85</v>
      </c>
      <c r="AY507" s="138" t="s">
        <v>155</v>
      </c>
    </row>
    <row r="508" spans="1:65" s="33" customFormat="1" ht="14.4" customHeight="1" x14ac:dyDescent="0.2">
      <c r="A508" s="30"/>
      <c r="B508" s="31"/>
      <c r="C508" s="114" t="s">
        <v>922</v>
      </c>
      <c r="D508" s="114" t="s">
        <v>157</v>
      </c>
      <c r="E508" s="115" t="s">
        <v>923</v>
      </c>
      <c r="F508" s="116" t="s">
        <v>924</v>
      </c>
      <c r="G508" s="117" t="s">
        <v>465</v>
      </c>
      <c r="H508" s="118">
        <v>1</v>
      </c>
      <c r="I508" s="4"/>
      <c r="J508" s="119">
        <f>ROUND(I508*H508,2)</f>
        <v>0</v>
      </c>
      <c r="K508" s="120"/>
      <c r="L508" s="31"/>
      <c r="M508" s="121" t="s">
        <v>1</v>
      </c>
      <c r="N508" s="122" t="s">
        <v>42</v>
      </c>
      <c r="O508" s="123"/>
      <c r="P508" s="124">
        <f>O508*H508</f>
        <v>0</v>
      </c>
      <c r="Q508" s="124">
        <v>4.4000000000000002E-4</v>
      </c>
      <c r="R508" s="124">
        <f>Q508*H508</f>
        <v>4.4000000000000002E-4</v>
      </c>
      <c r="S508" s="124">
        <v>0</v>
      </c>
      <c r="T508" s="125">
        <f>S508*H508</f>
        <v>0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126" t="s">
        <v>236</v>
      </c>
      <c r="AT508" s="126" t="s">
        <v>157</v>
      </c>
      <c r="AU508" s="126" t="s">
        <v>87</v>
      </c>
      <c r="AY508" s="20" t="s">
        <v>155</v>
      </c>
      <c r="BE508" s="127">
        <f>IF(N508="základní",J508,0)</f>
        <v>0</v>
      </c>
      <c r="BF508" s="127">
        <f>IF(N508="snížená",J508,0)</f>
        <v>0</v>
      </c>
      <c r="BG508" s="127">
        <f>IF(N508="zákl. přenesená",J508,0)</f>
        <v>0</v>
      </c>
      <c r="BH508" s="127">
        <f>IF(N508="sníž. přenesená",J508,0)</f>
        <v>0</v>
      </c>
      <c r="BI508" s="127">
        <f>IF(N508="nulová",J508,0)</f>
        <v>0</v>
      </c>
      <c r="BJ508" s="20" t="s">
        <v>85</v>
      </c>
      <c r="BK508" s="127">
        <f>ROUND(I508*H508,2)</f>
        <v>0</v>
      </c>
      <c r="BL508" s="20" t="s">
        <v>236</v>
      </c>
      <c r="BM508" s="126" t="s">
        <v>925</v>
      </c>
    </row>
    <row r="509" spans="1:65" s="136" customFormat="1" x14ac:dyDescent="0.2">
      <c r="B509" s="137"/>
      <c r="D509" s="130" t="s">
        <v>163</v>
      </c>
      <c r="E509" s="138" t="s">
        <v>1</v>
      </c>
      <c r="F509" s="139" t="s">
        <v>85</v>
      </c>
      <c r="H509" s="140">
        <v>1</v>
      </c>
      <c r="I509" s="5"/>
      <c r="L509" s="137"/>
      <c r="M509" s="141"/>
      <c r="N509" s="142"/>
      <c r="O509" s="142"/>
      <c r="P509" s="142"/>
      <c r="Q509" s="142"/>
      <c r="R509" s="142"/>
      <c r="S509" s="142"/>
      <c r="T509" s="143"/>
      <c r="AT509" s="138" t="s">
        <v>163</v>
      </c>
      <c r="AU509" s="138" t="s">
        <v>87</v>
      </c>
      <c r="AV509" s="136" t="s">
        <v>87</v>
      </c>
      <c r="AW509" s="136" t="s">
        <v>32</v>
      </c>
      <c r="AX509" s="136" t="s">
        <v>85</v>
      </c>
      <c r="AY509" s="138" t="s">
        <v>155</v>
      </c>
    </row>
    <row r="510" spans="1:65" s="33" customFormat="1" ht="14.4" customHeight="1" x14ac:dyDescent="0.2">
      <c r="A510" s="30"/>
      <c r="B510" s="31"/>
      <c r="C510" s="114" t="s">
        <v>926</v>
      </c>
      <c r="D510" s="114" t="s">
        <v>157</v>
      </c>
      <c r="E510" s="115" t="s">
        <v>927</v>
      </c>
      <c r="F510" s="116" t="s">
        <v>928</v>
      </c>
      <c r="G510" s="117" t="s">
        <v>465</v>
      </c>
      <c r="H510" s="118">
        <v>5</v>
      </c>
      <c r="I510" s="4"/>
      <c r="J510" s="119">
        <f>ROUND(I510*H510,2)</f>
        <v>0</v>
      </c>
      <c r="K510" s="120"/>
      <c r="L510" s="31"/>
      <c r="M510" s="121" t="s">
        <v>1</v>
      </c>
      <c r="N510" s="122" t="s">
        <v>42</v>
      </c>
      <c r="O510" s="123"/>
      <c r="P510" s="124">
        <f>O510*H510</f>
        <v>0</v>
      </c>
      <c r="Q510" s="124">
        <v>5.9000000000000003E-4</v>
      </c>
      <c r="R510" s="124">
        <f>Q510*H510</f>
        <v>2.9500000000000004E-3</v>
      </c>
      <c r="S510" s="124">
        <v>0</v>
      </c>
      <c r="T510" s="125">
        <f>S510*H510</f>
        <v>0</v>
      </c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R510" s="126" t="s">
        <v>236</v>
      </c>
      <c r="AT510" s="126" t="s">
        <v>157</v>
      </c>
      <c r="AU510" s="126" t="s">
        <v>87</v>
      </c>
      <c r="AY510" s="20" t="s">
        <v>155</v>
      </c>
      <c r="BE510" s="127">
        <f>IF(N510="základní",J510,0)</f>
        <v>0</v>
      </c>
      <c r="BF510" s="127">
        <f>IF(N510="snížená",J510,0)</f>
        <v>0</v>
      </c>
      <c r="BG510" s="127">
        <f>IF(N510="zákl. přenesená",J510,0)</f>
        <v>0</v>
      </c>
      <c r="BH510" s="127">
        <f>IF(N510="sníž. přenesená",J510,0)</f>
        <v>0</v>
      </c>
      <c r="BI510" s="127">
        <f>IF(N510="nulová",J510,0)</f>
        <v>0</v>
      </c>
      <c r="BJ510" s="20" t="s">
        <v>85</v>
      </c>
      <c r="BK510" s="127">
        <f>ROUND(I510*H510,2)</f>
        <v>0</v>
      </c>
      <c r="BL510" s="20" t="s">
        <v>236</v>
      </c>
      <c r="BM510" s="126" t="s">
        <v>929</v>
      </c>
    </row>
    <row r="511" spans="1:65" s="136" customFormat="1" x14ac:dyDescent="0.2">
      <c r="B511" s="137"/>
      <c r="D511" s="130" t="s">
        <v>163</v>
      </c>
      <c r="E511" s="138" t="s">
        <v>1</v>
      </c>
      <c r="F511" s="139" t="s">
        <v>179</v>
      </c>
      <c r="H511" s="140">
        <v>5</v>
      </c>
      <c r="I511" s="5"/>
      <c r="L511" s="137"/>
      <c r="M511" s="141"/>
      <c r="N511" s="142"/>
      <c r="O511" s="142"/>
      <c r="P511" s="142"/>
      <c r="Q511" s="142"/>
      <c r="R511" s="142"/>
      <c r="S511" s="142"/>
      <c r="T511" s="143"/>
      <c r="AT511" s="138" t="s">
        <v>163</v>
      </c>
      <c r="AU511" s="138" t="s">
        <v>87</v>
      </c>
      <c r="AV511" s="136" t="s">
        <v>87</v>
      </c>
      <c r="AW511" s="136" t="s">
        <v>32</v>
      </c>
      <c r="AX511" s="136" t="s">
        <v>85</v>
      </c>
      <c r="AY511" s="138" t="s">
        <v>155</v>
      </c>
    </row>
    <row r="512" spans="1:65" s="33" customFormat="1" ht="14.4" customHeight="1" x14ac:dyDescent="0.2">
      <c r="A512" s="30"/>
      <c r="B512" s="31"/>
      <c r="C512" s="152" t="s">
        <v>930</v>
      </c>
      <c r="D512" s="152" t="s">
        <v>190</v>
      </c>
      <c r="E512" s="153" t="s">
        <v>931</v>
      </c>
      <c r="F512" s="154" t="s">
        <v>932</v>
      </c>
      <c r="G512" s="155" t="s">
        <v>218</v>
      </c>
      <c r="H512" s="156">
        <v>5</v>
      </c>
      <c r="I512" s="8"/>
      <c r="J512" s="157">
        <f>ROUND(I512*H512,2)</f>
        <v>0</v>
      </c>
      <c r="K512" s="158"/>
      <c r="L512" s="159"/>
      <c r="M512" s="160" t="s">
        <v>1</v>
      </c>
      <c r="N512" s="161" t="s">
        <v>42</v>
      </c>
      <c r="O512" s="123"/>
      <c r="P512" s="124">
        <f>O512*H512</f>
        <v>0</v>
      </c>
      <c r="Q512" s="124">
        <v>1.4E-2</v>
      </c>
      <c r="R512" s="124">
        <f>Q512*H512</f>
        <v>7.0000000000000007E-2</v>
      </c>
      <c r="S512" s="124">
        <v>0</v>
      </c>
      <c r="T512" s="125">
        <f>S512*H512</f>
        <v>0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26" t="s">
        <v>304</v>
      </c>
      <c r="AT512" s="126" t="s">
        <v>190</v>
      </c>
      <c r="AU512" s="126" t="s">
        <v>87</v>
      </c>
      <c r="AY512" s="20" t="s">
        <v>155</v>
      </c>
      <c r="BE512" s="127">
        <f>IF(N512="základní",J512,0)</f>
        <v>0</v>
      </c>
      <c r="BF512" s="127">
        <f>IF(N512="snížená",J512,0)</f>
        <v>0</v>
      </c>
      <c r="BG512" s="127">
        <f>IF(N512="zákl. přenesená",J512,0)</f>
        <v>0</v>
      </c>
      <c r="BH512" s="127">
        <f>IF(N512="sníž. přenesená",J512,0)</f>
        <v>0</v>
      </c>
      <c r="BI512" s="127">
        <f>IF(N512="nulová",J512,0)</f>
        <v>0</v>
      </c>
      <c r="BJ512" s="20" t="s">
        <v>85</v>
      </c>
      <c r="BK512" s="127">
        <f>ROUND(I512*H512,2)</f>
        <v>0</v>
      </c>
      <c r="BL512" s="20" t="s">
        <v>236</v>
      </c>
      <c r="BM512" s="126" t="s">
        <v>933</v>
      </c>
    </row>
    <row r="513" spans="1:65" s="136" customFormat="1" x14ac:dyDescent="0.2">
      <c r="B513" s="137"/>
      <c r="D513" s="130" t="s">
        <v>163</v>
      </c>
      <c r="E513" s="138" t="s">
        <v>1</v>
      </c>
      <c r="F513" s="139" t="s">
        <v>179</v>
      </c>
      <c r="H513" s="140">
        <v>5</v>
      </c>
      <c r="I513" s="5"/>
      <c r="L513" s="137"/>
      <c r="M513" s="141"/>
      <c r="N513" s="142"/>
      <c r="O513" s="142"/>
      <c r="P513" s="142"/>
      <c r="Q513" s="142"/>
      <c r="R513" s="142"/>
      <c r="S513" s="142"/>
      <c r="T513" s="143"/>
      <c r="AT513" s="138" t="s">
        <v>163</v>
      </c>
      <c r="AU513" s="138" t="s">
        <v>87</v>
      </c>
      <c r="AV513" s="136" t="s">
        <v>87</v>
      </c>
      <c r="AW513" s="136" t="s">
        <v>32</v>
      </c>
      <c r="AX513" s="136" t="s">
        <v>85</v>
      </c>
      <c r="AY513" s="138" t="s">
        <v>155</v>
      </c>
    </row>
    <row r="514" spans="1:65" s="33" customFormat="1" ht="14.4" customHeight="1" x14ac:dyDescent="0.2">
      <c r="A514" s="30"/>
      <c r="B514" s="31"/>
      <c r="C514" s="152" t="s">
        <v>934</v>
      </c>
      <c r="D514" s="152" t="s">
        <v>190</v>
      </c>
      <c r="E514" s="153" t="s">
        <v>935</v>
      </c>
      <c r="F514" s="154" t="s">
        <v>936</v>
      </c>
      <c r="G514" s="155" t="s">
        <v>218</v>
      </c>
      <c r="H514" s="156">
        <v>5</v>
      </c>
      <c r="I514" s="8"/>
      <c r="J514" s="157">
        <f>ROUND(I514*H514,2)</f>
        <v>0</v>
      </c>
      <c r="K514" s="158"/>
      <c r="L514" s="159"/>
      <c r="M514" s="160" t="s">
        <v>1</v>
      </c>
      <c r="N514" s="161" t="s">
        <v>42</v>
      </c>
      <c r="O514" s="123"/>
      <c r="P514" s="124">
        <f>O514*H514</f>
        <v>0</v>
      </c>
      <c r="Q514" s="124">
        <v>1.4E-2</v>
      </c>
      <c r="R514" s="124">
        <f>Q514*H514</f>
        <v>7.0000000000000007E-2</v>
      </c>
      <c r="S514" s="124">
        <v>0</v>
      </c>
      <c r="T514" s="125">
        <f>S514*H514</f>
        <v>0</v>
      </c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R514" s="126" t="s">
        <v>304</v>
      </c>
      <c r="AT514" s="126" t="s">
        <v>190</v>
      </c>
      <c r="AU514" s="126" t="s">
        <v>87</v>
      </c>
      <c r="AY514" s="20" t="s">
        <v>155</v>
      </c>
      <c r="BE514" s="127">
        <f>IF(N514="základní",J514,0)</f>
        <v>0</v>
      </c>
      <c r="BF514" s="127">
        <f>IF(N514="snížená",J514,0)</f>
        <v>0</v>
      </c>
      <c r="BG514" s="127">
        <f>IF(N514="zákl. přenesená",J514,0)</f>
        <v>0</v>
      </c>
      <c r="BH514" s="127">
        <f>IF(N514="sníž. přenesená",J514,0)</f>
        <v>0</v>
      </c>
      <c r="BI514" s="127">
        <f>IF(N514="nulová",J514,0)</f>
        <v>0</v>
      </c>
      <c r="BJ514" s="20" t="s">
        <v>85</v>
      </c>
      <c r="BK514" s="127">
        <f>ROUND(I514*H514,2)</f>
        <v>0</v>
      </c>
      <c r="BL514" s="20" t="s">
        <v>236</v>
      </c>
      <c r="BM514" s="126" t="s">
        <v>937</v>
      </c>
    </row>
    <row r="515" spans="1:65" s="136" customFormat="1" x14ac:dyDescent="0.2">
      <c r="B515" s="137"/>
      <c r="D515" s="130" t="s">
        <v>163</v>
      </c>
      <c r="E515" s="138" t="s">
        <v>1</v>
      </c>
      <c r="F515" s="139" t="s">
        <v>179</v>
      </c>
      <c r="H515" s="140">
        <v>5</v>
      </c>
      <c r="I515" s="5"/>
      <c r="L515" s="137"/>
      <c r="M515" s="141"/>
      <c r="N515" s="142"/>
      <c r="O515" s="142"/>
      <c r="P515" s="142"/>
      <c r="Q515" s="142"/>
      <c r="R515" s="142"/>
      <c r="S515" s="142"/>
      <c r="T515" s="143"/>
      <c r="AT515" s="138" t="s">
        <v>163</v>
      </c>
      <c r="AU515" s="138" t="s">
        <v>87</v>
      </c>
      <c r="AV515" s="136" t="s">
        <v>87</v>
      </c>
      <c r="AW515" s="136" t="s">
        <v>32</v>
      </c>
      <c r="AX515" s="136" t="s">
        <v>85</v>
      </c>
      <c r="AY515" s="138" t="s">
        <v>155</v>
      </c>
    </row>
    <row r="516" spans="1:65" s="33" customFormat="1" ht="21.6" customHeight="1" x14ac:dyDescent="0.2">
      <c r="A516" s="30"/>
      <c r="B516" s="31"/>
      <c r="C516" s="114" t="s">
        <v>938</v>
      </c>
      <c r="D516" s="114" t="s">
        <v>157</v>
      </c>
      <c r="E516" s="115" t="s">
        <v>939</v>
      </c>
      <c r="F516" s="116" t="s">
        <v>940</v>
      </c>
      <c r="G516" s="117" t="s">
        <v>465</v>
      </c>
      <c r="H516" s="118">
        <v>76</v>
      </c>
      <c r="I516" s="4"/>
      <c r="J516" s="119">
        <f>ROUND(I516*H516,2)</f>
        <v>0</v>
      </c>
      <c r="K516" s="120"/>
      <c r="L516" s="31"/>
      <c r="M516" s="121" t="s">
        <v>1</v>
      </c>
      <c r="N516" s="122" t="s">
        <v>42</v>
      </c>
      <c r="O516" s="123"/>
      <c r="P516" s="124">
        <f>O516*H516</f>
        <v>0</v>
      </c>
      <c r="Q516" s="124">
        <v>9.0000000000000006E-5</v>
      </c>
      <c r="R516" s="124">
        <f>Q516*H516</f>
        <v>6.8400000000000006E-3</v>
      </c>
      <c r="S516" s="124">
        <v>0</v>
      </c>
      <c r="T516" s="125">
        <f>S516*H516</f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26" t="s">
        <v>236</v>
      </c>
      <c r="AT516" s="126" t="s">
        <v>157</v>
      </c>
      <c r="AU516" s="126" t="s">
        <v>87</v>
      </c>
      <c r="AY516" s="20" t="s">
        <v>155</v>
      </c>
      <c r="BE516" s="127">
        <f>IF(N516="základní",J516,0)</f>
        <v>0</v>
      </c>
      <c r="BF516" s="127">
        <f>IF(N516="snížená",J516,0)</f>
        <v>0</v>
      </c>
      <c r="BG516" s="127">
        <f>IF(N516="zákl. přenesená",J516,0)</f>
        <v>0</v>
      </c>
      <c r="BH516" s="127">
        <f>IF(N516="sníž. přenesená",J516,0)</f>
        <v>0</v>
      </c>
      <c r="BI516" s="127">
        <f>IF(N516="nulová",J516,0)</f>
        <v>0</v>
      </c>
      <c r="BJ516" s="20" t="s">
        <v>85</v>
      </c>
      <c r="BK516" s="127">
        <f>ROUND(I516*H516,2)</f>
        <v>0</v>
      </c>
      <c r="BL516" s="20" t="s">
        <v>236</v>
      </c>
      <c r="BM516" s="126" t="s">
        <v>941</v>
      </c>
    </row>
    <row r="517" spans="1:65" s="136" customFormat="1" x14ac:dyDescent="0.2">
      <c r="B517" s="137"/>
      <c r="D517" s="130" t="s">
        <v>163</v>
      </c>
      <c r="E517" s="138" t="s">
        <v>1</v>
      </c>
      <c r="F517" s="139" t="s">
        <v>734</v>
      </c>
      <c r="H517" s="140">
        <v>66</v>
      </c>
      <c r="I517" s="5"/>
      <c r="L517" s="137"/>
      <c r="M517" s="141"/>
      <c r="N517" s="142"/>
      <c r="O517" s="142"/>
      <c r="P517" s="142"/>
      <c r="Q517" s="142"/>
      <c r="R517" s="142"/>
      <c r="S517" s="142"/>
      <c r="T517" s="143"/>
      <c r="AT517" s="138" t="s">
        <v>163</v>
      </c>
      <c r="AU517" s="138" t="s">
        <v>87</v>
      </c>
      <c r="AV517" s="136" t="s">
        <v>87</v>
      </c>
      <c r="AW517" s="136" t="s">
        <v>32</v>
      </c>
      <c r="AX517" s="136" t="s">
        <v>77</v>
      </c>
      <c r="AY517" s="138" t="s">
        <v>155</v>
      </c>
    </row>
    <row r="518" spans="1:65" s="136" customFormat="1" x14ac:dyDescent="0.2">
      <c r="B518" s="137"/>
      <c r="D518" s="130" t="s">
        <v>163</v>
      </c>
      <c r="E518" s="138" t="s">
        <v>1</v>
      </c>
      <c r="F518" s="139" t="s">
        <v>735</v>
      </c>
      <c r="H518" s="140">
        <v>10</v>
      </c>
      <c r="I518" s="5"/>
      <c r="L518" s="137"/>
      <c r="M518" s="141"/>
      <c r="N518" s="142"/>
      <c r="O518" s="142"/>
      <c r="P518" s="142"/>
      <c r="Q518" s="142"/>
      <c r="R518" s="142"/>
      <c r="S518" s="142"/>
      <c r="T518" s="143"/>
      <c r="AT518" s="138" t="s">
        <v>163</v>
      </c>
      <c r="AU518" s="138" t="s">
        <v>87</v>
      </c>
      <c r="AV518" s="136" t="s">
        <v>87</v>
      </c>
      <c r="AW518" s="136" t="s">
        <v>32</v>
      </c>
      <c r="AX518" s="136" t="s">
        <v>77</v>
      </c>
      <c r="AY518" s="138" t="s">
        <v>155</v>
      </c>
    </row>
    <row r="519" spans="1:65" s="144" customFormat="1" x14ac:dyDescent="0.2">
      <c r="B519" s="145"/>
      <c r="D519" s="130" t="s">
        <v>163</v>
      </c>
      <c r="E519" s="146" t="s">
        <v>1</v>
      </c>
      <c r="F519" s="147" t="s">
        <v>165</v>
      </c>
      <c r="H519" s="148">
        <v>76</v>
      </c>
      <c r="I519" s="6"/>
      <c r="L519" s="145"/>
      <c r="M519" s="149"/>
      <c r="N519" s="150"/>
      <c r="O519" s="150"/>
      <c r="P519" s="150"/>
      <c r="Q519" s="150"/>
      <c r="R519" s="150"/>
      <c r="S519" s="150"/>
      <c r="T519" s="151"/>
      <c r="AT519" s="146" t="s">
        <v>163</v>
      </c>
      <c r="AU519" s="146" t="s">
        <v>87</v>
      </c>
      <c r="AV519" s="144" t="s">
        <v>161</v>
      </c>
      <c r="AW519" s="144" t="s">
        <v>32</v>
      </c>
      <c r="AX519" s="144" t="s">
        <v>85</v>
      </c>
      <c r="AY519" s="146" t="s">
        <v>155</v>
      </c>
    </row>
    <row r="520" spans="1:65" s="33" customFormat="1" ht="14.4" customHeight="1" x14ac:dyDescent="0.2">
      <c r="A520" s="30"/>
      <c r="B520" s="31"/>
      <c r="C520" s="152" t="s">
        <v>942</v>
      </c>
      <c r="D520" s="152" t="s">
        <v>190</v>
      </c>
      <c r="E520" s="153" t="s">
        <v>943</v>
      </c>
      <c r="F520" s="154" t="s">
        <v>944</v>
      </c>
      <c r="G520" s="155" t="s">
        <v>218</v>
      </c>
      <c r="H520" s="156">
        <v>76</v>
      </c>
      <c r="I520" s="8"/>
      <c r="J520" s="157">
        <f>ROUND(I520*H520,2)</f>
        <v>0</v>
      </c>
      <c r="K520" s="158"/>
      <c r="L520" s="159"/>
      <c r="M520" s="160" t="s">
        <v>1</v>
      </c>
      <c r="N520" s="161" t="s">
        <v>42</v>
      </c>
      <c r="O520" s="123"/>
      <c r="P520" s="124">
        <f>O520*H520</f>
        <v>0</v>
      </c>
      <c r="Q520" s="124">
        <v>2.1000000000000001E-4</v>
      </c>
      <c r="R520" s="124">
        <f>Q520*H520</f>
        <v>1.5960000000000002E-2</v>
      </c>
      <c r="S520" s="124">
        <v>0</v>
      </c>
      <c r="T520" s="125">
        <f>S520*H520</f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26" t="s">
        <v>304</v>
      </c>
      <c r="AT520" s="126" t="s">
        <v>190</v>
      </c>
      <c r="AU520" s="126" t="s">
        <v>87</v>
      </c>
      <c r="AY520" s="20" t="s">
        <v>155</v>
      </c>
      <c r="BE520" s="127">
        <f>IF(N520="základní",J520,0)</f>
        <v>0</v>
      </c>
      <c r="BF520" s="127">
        <f>IF(N520="snížená",J520,0)</f>
        <v>0</v>
      </c>
      <c r="BG520" s="127">
        <f>IF(N520="zákl. přenesená",J520,0)</f>
        <v>0</v>
      </c>
      <c r="BH520" s="127">
        <f>IF(N520="sníž. přenesená",J520,0)</f>
        <v>0</v>
      </c>
      <c r="BI520" s="127">
        <f>IF(N520="nulová",J520,0)</f>
        <v>0</v>
      </c>
      <c r="BJ520" s="20" t="s">
        <v>85</v>
      </c>
      <c r="BK520" s="127">
        <f>ROUND(I520*H520,2)</f>
        <v>0</v>
      </c>
      <c r="BL520" s="20" t="s">
        <v>236</v>
      </c>
      <c r="BM520" s="126" t="s">
        <v>945</v>
      </c>
    </row>
    <row r="521" spans="1:65" s="136" customFormat="1" x14ac:dyDescent="0.2">
      <c r="B521" s="137"/>
      <c r="D521" s="130" t="s">
        <v>163</v>
      </c>
      <c r="E521" s="138" t="s">
        <v>1</v>
      </c>
      <c r="F521" s="139" t="s">
        <v>508</v>
      </c>
      <c r="H521" s="140">
        <v>76</v>
      </c>
      <c r="I521" s="5"/>
      <c r="L521" s="137"/>
      <c r="M521" s="141"/>
      <c r="N521" s="142"/>
      <c r="O521" s="142"/>
      <c r="P521" s="142"/>
      <c r="Q521" s="142"/>
      <c r="R521" s="142"/>
      <c r="S521" s="142"/>
      <c r="T521" s="143"/>
      <c r="AT521" s="138" t="s">
        <v>163</v>
      </c>
      <c r="AU521" s="138" t="s">
        <v>87</v>
      </c>
      <c r="AV521" s="136" t="s">
        <v>87</v>
      </c>
      <c r="AW521" s="136" t="s">
        <v>32</v>
      </c>
      <c r="AX521" s="136" t="s">
        <v>85</v>
      </c>
      <c r="AY521" s="138" t="s">
        <v>155</v>
      </c>
    </row>
    <row r="522" spans="1:65" s="33" customFormat="1" ht="21.6" customHeight="1" x14ac:dyDescent="0.2">
      <c r="A522" s="30"/>
      <c r="B522" s="31"/>
      <c r="C522" s="114" t="s">
        <v>946</v>
      </c>
      <c r="D522" s="114" t="s">
        <v>157</v>
      </c>
      <c r="E522" s="115" t="s">
        <v>947</v>
      </c>
      <c r="F522" s="116" t="s">
        <v>948</v>
      </c>
      <c r="G522" s="117" t="s">
        <v>218</v>
      </c>
      <c r="H522" s="118">
        <v>5</v>
      </c>
      <c r="I522" s="4"/>
      <c r="J522" s="119">
        <f>ROUND(I522*H522,2)</f>
        <v>0</v>
      </c>
      <c r="K522" s="120"/>
      <c r="L522" s="31"/>
      <c r="M522" s="121" t="s">
        <v>1</v>
      </c>
      <c r="N522" s="122" t="s">
        <v>42</v>
      </c>
      <c r="O522" s="123"/>
      <c r="P522" s="124">
        <f>O522*H522</f>
        <v>0</v>
      </c>
      <c r="Q522" s="124">
        <v>1.6000000000000001E-4</v>
      </c>
      <c r="R522" s="124">
        <f>Q522*H522</f>
        <v>8.0000000000000004E-4</v>
      </c>
      <c r="S522" s="124">
        <v>0</v>
      </c>
      <c r="T522" s="125">
        <f>S522*H522</f>
        <v>0</v>
      </c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R522" s="126" t="s">
        <v>236</v>
      </c>
      <c r="AT522" s="126" t="s">
        <v>157</v>
      </c>
      <c r="AU522" s="126" t="s">
        <v>87</v>
      </c>
      <c r="AY522" s="20" t="s">
        <v>155</v>
      </c>
      <c r="BE522" s="127">
        <f>IF(N522="základní",J522,0)</f>
        <v>0</v>
      </c>
      <c r="BF522" s="127">
        <f>IF(N522="snížená",J522,0)</f>
        <v>0</v>
      </c>
      <c r="BG522" s="127">
        <f>IF(N522="zákl. přenesená",J522,0)</f>
        <v>0</v>
      </c>
      <c r="BH522" s="127">
        <f>IF(N522="sníž. přenesená",J522,0)</f>
        <v>0</v>
      </c>
      <c r="BI522" s="127">
        <f>IF(N522="nulová",J522,0)</f>
        <v>0</v>
      </c>
      <c r="BJ522" s="20" t="s">
        <v>85</v>
      </c>
      <c r="BK522" s="127">
        <f>ROUND(I522*H522,2)</f>
        <v>0</v>
      </c>
      <c r="BL522" s="20" t="s">
        <v>236</v>
      </c>
      <c r="BM522" s="126" t="s">
        <v>949</v>
      </c>
    </row>
    <row r="523" spans="1:65" s="136" customFormat="1" x14ac:dyDescent="0.2">
      <c r="B523" s="137"/>
      <c r="D523" s="130" t="s">
        <v>163</v>
      </c>
      <c r="E523" s="138" t="s">
        <v>1</v>
      </c>
      <c r="F523" s="139" t="s">
        <v>179</v>
      </c>
      <c r="H523" s="140">
        <v>5</v>
      </c>
      <c r="I523" s="5"/>
      <c r="L523" s="137"/>
      <c r="M523" s="141"/>
      <c r="N523" s="142"/>
      <c r="O523" s="142"/>
      <c r="P523" s="142"/>
      <c r="Q523" s="142"/>
      <c r="R523" s="142"/>
      <c r="S523" s="142"/>
      <c r="T523" s="143"/>
      <c r="AT523" s="138" t="s">
        <v>163</v>
      </c>
      <c r="AU523" s="138" t="s">
        <v>87</v>
      </c>
      <c r="AV523" s="136" t="s">
        <v>87</v>
      </c>
      <c r="AW523" s="136" t="s">
        <v>32</v>
      </c>
      <c r="AX523" s="136" t="s">
        <v>85</v>
      </c>
      <c r="AY523" s="138" t="s">
        <v>155</v>
      </c>
    </row>
    <row r="524" spans="1:65" s="33" customFormat="1" ht="21.6" customHeight="1" x14ac:dyDescent="0.2">
      <c r="A524" s="30"/>
      <c r="B524" s="31"/>
      <c r="C524" s="152" t="s">
        <v>950</v>
      </c>
      <c r="D524" s="152" t="s">
        <v>190</v>
      </c>
      <c r="E524" s="153" t="s">
        <v>951</v>
      </c>
      <c r="F524" s="154" t="s">
        <v>952</v>
      </c>
      <c r="G524" s="155" t="s">
        <v>218</v>
      </c>
      <c r="H524" s="156">
        <v>5</v>
      </c>
      <c r="I524" s="8"/>
      <c r="J524" s="157">
        <f>ROUND(I524*H524,2)</f>
        <v>0</v>
      </c>
      <c r="K524" s="158"/>
      <c r="L524" s="159"/>
      <c r="M524" s="160" t="s">
        <v>1</v>
      </c>
      <c r="N524" s="161" t="s">
        <v>42</v>
      </c>
      <c r="O524" s="123"/>
      <c r="P524" s="124">
        <f>O524*H524</f>
        <v>0</v>
      </c>
      <c r="Q524" s="124">
        <v>1E-3</v>
      </c>
      <c r="R524" s="124">
        <f>Q524*H524</f>
        <v>5.0000000000000001E-3</v>
      </c>
      <c r="S524" s="124">
        <v>0</v>
      </c>
      <c r="T524" s="125">
        <f>S524*H524</f>
        <v>0</v>
      </c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R524" s="126" t="s">
        <v>304</v>
      </c>
      <c r="AT524" s="126" t="s">
        <v>190</v>
      </c>
      <c r="AU524" s="126" t="s">
        <v>87</v>
      </c>
      <c r="AY524" s="20" t="s">
        <v>155</v>
      </c>
      <c r="BE524" s="127">
        <f>IF(N524="základní",J524,0)</f>
        <v>0</v>
      </c>
      <c r="BF524" s="127">
        <f>IF(N524="snížená",J524,0)</f>
        <v>0</v>
      </c>
      <c r="BG524" s="127">
        <f>IF(N524="zákl. přenesená",J524,0)</f>
        <v>0</v>
      </c>
      <c r="BH524" s="127">
        <f>IF(N524="sníž. přenesená",J524,0)</f>
        <v>0</v>
      </c>
      <c r="BI524" s="127">
        <f>IF(N524="nulová",J524,0)</f>
        <v>0</v>
      </c>
      <c r="BJ524" s="20" t="s">
        <v>85</v>
      </c>
      <c r="BK524" s="127">
        <f>ROUND(I524*H524,2)</f>
        <v>0</v>
      </c>
      <c r="BL524" s="20" t="s">
        <v>236</v>
      </c>
      <c r="BM524" s="126" t="s">
        <v>953</v>
      </c>
    </row>
    <row r="525" spans="1:65" s="136" customFormat="1" x14ac:dyDescent="0.2">
      <c r="B525" s="137"/>
      <c r="D525" s="130" t="s">
        <v>163</v>
      </c>
      <c r="E525" s="138" t="s">
        <v>1</v>
      </c>
      <c r="F525" s="139" t="s">
        <v>179</v>
      </c>
      <c r="H525" s="140">
        <v>5</v>
      </c>
      <c r="I525" s="5"/>
      <c r="L525" s="137"/>
      <c r="M525" s="141"/>
      <c r="N525" s="142"/>
      <c r="O525" s="142"/>
      <c r="P525" s="142"/>
      <c r="Q525" s="142"/>
      <c r="R525" s="142"/>
      <c r="S525" s="142"/>
      <c r="T525" s="143"/>
      <c r="AT525" s="138" t="s">
        <v>163</v>
      </c>
      <c r="AU525" s="138" t="s">
        <v>87</v>
      </c>
      <c r="AV525" s="136" t="s">
        <v>87</v>
      </c>
      <c r="AW525" s="136" t="s">
        <v>32</v>
      </c>
      <c r="AX525" s="136" t="s">
        <v>85</v>
      </c>
      <c r="AY525" s="138" t="s">
        <v>155</v>
      </c>
    </row>
    <row r="526" spans="1:65" s="33" customFormat="1" ht="21.6" customHeight="1" x14ac:dyDescent="0.2">
      <c r="A526" s="30"/>
      <c r="B526" s="31"/>
      <c r="C526" s="114" t="s">
        <v>954</v>
      </c>
      <c r="D526" s="114" t="s">
        <v>157</v>
      </c>
      <c r="E526" s="115" t="s">
        <v>955</v>
      </c>
      <c r="F526" s="116" t="s">
        <v>956</v>
      </c>
      <c r="G526" s="117" t="s">
        <v>218</v>
      </c>
      <c r="H526" s="118">
        <v>19</v>
      </c>
      <c r="I526" s="4"/>
      <c r="J526" s="119">
        <f>ROUND(I526*H526,2)</f>
        <v>0</v>
      </c>
      <c r="K526" s="120"/>
      <c r="L526" s="31"/>
      <c r="M526" s="121" t="s">
        <v>1</v>
      </c>
      <c r="N526" s="122" t="s">
        <v>42</v>
      </c>
      <c r="O526" s="123"/>
      <c r="P526" s="124">
        <f>O526*H526</f>
        <v>0</v>
      </c>
      <c r="Q526" s="124">
        <v>4.0000000000000003E-5</v>
      </c>
      <c r="R526" s="124">
        <f>Q526*H526</f>
        <v>7.6000000000000004E-4</v>
      </c>
      <c r="S526" s="124">
        <v>0</v>
      </c>
      <c r="T526" s="125">
        <f>S526*H526</f>
        <v>0</v>
      </c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R526" s="126" t="s">
        <v>236</v>
      </c>
      <c r="AT526" s="126" t="s">
        <v>157</v>
      </c>
      <c r="AU526" s="126" t="s">
        <v>87</v>
      </c>
      <c r="AY526" s="20" t="s">
        <v>155</v>
      </c>
      <c r="BE526" s="127">
        <f>IF(N526="základní",J526,0)</f>
        <v>0</v>
      </c>
      <c r="BF526" s="127">
        <f>IF(N526="snížená",J526,0)</f>
        <v>0</v>
      </c>
      <c r="BG526" s="127">
        <f>IF(N526="zákl. přenesená",J526,0)</f>
        <v>0</v>
      </c>
      <c r="BH526" s="127">
        <f>IF(N526="sníž. přenesená",J526,0)</f>
        <v>0</v>
      </c>
      <c r="BI526" s="127">
        <f>IF(N526="nulová",J526,0)</f>
        <v>0</v>
      </c>
      <c r="BJ526" s="20" t="s">
        <v>85</v>
      </c>
      <c r="BK526" s="127">
        <f>ROUND(I526*H526,2)</f>
        <v>0</v>
      </c>
      <c r="BL526" s="20" t="s">
        <v>236</v>
      </c>
      <c r="BM526" s="126" t="s">
        <v>957</v>
      </c>
    </row>
    <row r="527" spans="1:65" s="136" customFormat="1" x14ac:dyDescent="0.2">
      <c r="B527" s="137"/>
      <c r="D527" s="130" t="s">
        <v>163</v>
      </c>
      <c r="E527" s="138" t="s">
        <v>1</v>
      </c>
      <c r="F527" s="139" t="s">
        <v>958</v>
      </c>
      <c r="H527" s="140">
        <v>19</v>
      </c>
      <c r="I527" s="5"/>
      <c r="L527" s="137"/>
      <c r="M527" s="141"/>
      <c r="N527" s="142"/>
      <c r="O527" s="142"/>
      <c r="P527" s="142"/>
      <c r="Q527" s="142"/>
      <c r="R527" s="142"/>
      <c r="S527" s="142"/>
      <c r="T527" s="143"/>
      <c r="AT527" s="138" t="s">
        <v>163</v>
      </c>
      <c r="AU527" s="138" t="s">
        <v>87</v>
      </c>
      <c r="AV527" s="136" t="s">
        <v>87</v>
      </c>
      <c r="AW527" s="136" t="s">
        <v>32</v>
      </c>
      <c r="AX527" s="136" t="s">
        <v>85</v>
      </c>
      <c r="AY527" s="138" t="s">
        <v>155</v>
      </c>
    </row>
    <row r="528" spans="1:65" s="33" customFormat="1" ht="43.2" customHeight="1" x14ac:dyDescent="0.2">
      <c r="A528" s="30"/>
      <c r="B528" s="31"/>
      <c r="C528" s="152" t="s">
        <v>959</v>
      </c>
      <c r="D528" s="152" t="s">
        <v>190</v>
      </c>
      <c r="E528" s="153" t="s">
        <v>960</v>
      </c>
      <c r="F528" s="154" t="s">
        <v>961</v>
      </c>
      <c r="G528" s="155" t="s">
        <v>218</v>
      </c>
      <c r="H528" s="156">
        <v>18</v>
      </c>
      <c r="I528" s="8"/>
      <c r="J528" s="157">
        <f>ROUND(I528*H528,2)</f>
        <v>0</v>
      </c>
      <c r="K528" s="158"/>
      <c r="L528" s="159"/>
      <c r="M528" s="160" t="s">
        <v>1</v>
      </c>
      <c r="N528" s="161" t="s">
        <v>42</v>
      </c>
      <c r="O528" s="123"/>
      <c r="P528" s="124">
        <f>O528*H528</f>
        <v>0</v>
      </c>
      <c r="Q528" s="124">
        <v>1.0300000000000001E-3</v>
      </c>
      <c r="R528" s="124">
        <f>Q528*H528</f>
        <v>1.8540000000000001E-2</v>
      </c>
      <c r="S528" s="124">
        <v>0</v>
      </c>
      <c r="T528" s="125">
        <f>S528*H528</f>
        <v>0</v>
      </c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R528" s="126" t="s">
        <v>304</v>
      </c>
      <c r="AT528" s="126" t="s">
        <v>190</v>
      </c>
      <c r="AU528" s="126" t="s">
        <v>87</v>
      </c>
      <c r="AY528" s="20" t="s">
        <v>155</v>
      </c>
      <c r="BE528" s="127">
        <f>IF(N528="základní",J528,0)</f>
        <v>0</v>
      </c>
      <c r="BF528" s="127">
        <f>IF(N528="snížená",J528,0)</f>
        <v>0</v>
      </c>
      <c r="BG528" s="127">
        <f>IF(N528="zákl. přenesená",J528,0)</f>
        <v>0</v>
      </c>
      <c r="BH528" s="127">
        <f>IF(N528="sníž. přenesená",J528,0)</f>
        <v>0</v>
      </c>
      <c r="BI528" s="127">
        <f>IF(N528="nulová",J528,0)</f>
        <v>0</v>
      </c>
      <c r="BJ528" s="20" t="s">
        <v>85</v>
      </c>
      <c r="BK528" s="127">
        <f>ROUND(I528*H528,2)</f>
        <v>0</v>
      </c>
      <c r="BL528" s="20" t="s">
        <v>236</v>
      </c>
      <c r="BM528" s="126" t="s">
        <v>962</v>
      </c>
    </row>
    <row r="529" spans="1:65" s="136" customFormat="1" x14ac:dyDescent="0.2">
      <c r="B529" s="137"/>
      <c r="D529" s="130" t="s">
        <v>163</v>
      </c>
      <c r="E529" s="138" t="s">
        <v>1</v>
      </c>
      <c r="F529" s="139" t="s">
        <v>905</v>
      </c>
      <c r="H529" s="140">
        <v>18</v>
      </c>
      <c r="I529" s="5"/>
      <c r="L529" s="137"/>
      <c r="M529" s="141"/>
      <c r="N529" s="142"/>
      <c r="O529" s="142"/>
      <c r="P529" s="142"/>
      <c r="Q529" s="142"/>
      <c r="R529" s="142"/>
      <c r="S529" s="142"/>
      <c r="T529" s="143"/>
      <c r="AT529" s="138" t="s">
        <v>163</v>
      </c>
      <c r="AU529" s="138" t="s">
        <v>87</v>
      </c>
      <c r="AV529" s="136" t="s">
        <v>87</v>
      </c>
      <c r="AW529" s="136" t="s">
        <v>32</v>
      </c>
      <c r="AX529" s="136" t="s">
        <v>85</v>
      </c>
      <c r="AY529" s="138" t="s">
        <v>155</v>
      </c>
    </row>
    <row r="530" spans="1:65" s="33" customFormat="1" ht="21.6" customHeight="1" x14ac:dyDescent="0.2">
      <c r="A530" s="30"/>
      <c r="B530" s="31"/>
      <c r="C530" s="152" t="s">
        <v>963</v>
      </c>
      <c r="D530" s="152" t="s">
        <v>190</v>
      </c>
      <c r="E530" s="153" t="s">
        <v>964</v>
      </c>
      <c r="F530" s="154" t="s">
        <v>965</v>
      </c>
      <c r="G530" s="155" t="s">
        <v>218</v>
      </c>
      <c r="H530" s="156">
        <v>1</v>
      </c>
      <c r="I530" s="8"/>
      <c r="J530" s="157">
        <f>ROUND(I530*H530,2)</f>
        <v>0</v>
      </c>
      <c r="K530" s="158"/>
      <c r="L530" s="159"/>
      <c r="M530" s="160" t="s">
        <v>1</v>
      </c>
      <c r="N530" s="161" t="s">
        <v>42</v>
      </c>
      <c r="O530" s="123"/>
      <c r="P530" s="124">
        <f>O530*H530</f>
        <v>0</v>
      </c>
      <c r="Q530" s="124">
        <v>2.0400000000000001E-3</v>
      </c>
      <c r="R530" s="124">
        <f>Q530*H530</f>
        <v>2.0400000000000001E-3</v>
      </c>
      <c r="S530" s="124">
        <v>0</v>
      </c>
      <c r="T530" s="125">
        <f>S530*H530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26" t="s">
        <v>304</v>
      </c>
      <c r="AT530" s="126" t="s">
        <v>190</v>
      </c>
      <c r="AU530" s="126" t="s">
        <v>87</v>
      </c>
      <c r="AY530" s="20" t="s">
        <v>155</v>
      </c>
      <c r="BE530" s="127">
        <f>IF(N530="základní",J530,0)</f>
        <v>0</v>
      </c>
      <c r="BF530" s="127">
        <f>IF(N530="snížená",J530,0)</f>
        <v>0</v>
      </c>
      <c r="BG530" s="127">
        <f>IF(N530="zákl. přenesená",J530,0)</f>
        <v>0</v>
      </c>
      <c r="BH530" s="127">
        <f>IF(N530="sníž. přenesená",J530,0)</f>
        <v>0</v>
      </c>
      <c r="BI530" s="127">
        <f>IF(N530="nulová",J530,0)</f>
        <v>0</v>
      </c>
      <c r="BJ530" s="20" t="s">
        <v>85</v>
      </c>
      <c r="BK530" s="127">
        <f>ROUND(I530*H530,2)</f>
        <v>0</v>
      </c>
      <c r="BL530" s="20" t="s">
        <v>236</v>
      </c>
      <c r="BM530" s="126" t="s">
        <v>966</v>
      </c>
    </row>
    <row r="531" spans="1:65" s="136" customFormat="1" x14ac:dyDescent="0.2">
      <c r="B531" s="137"/>
      <c r="D531" s="130" t="s">
        <v>163</v>
      </c>
      <c r="E531" s="138" t="s">
        <v>1</v>
      </c>
      <c r="F531" s="139" t="s">
        <v>85</v>
      </c>
      <c r="H531" s="140">
        <v>1</v>
      </c>
      <c r="I531" s="5"/>
      <c r="L531" s="137"/>
      <c r="M531" s="141"/>
      <c r="N531" s="142"/>
      <c r="O531" s="142"/>
      <c r="P531" s="142"/>
      <c r="Q531" s="142"/>
      <c r="R531" s="142"/>
      <c r="S531" s="142"/>
      <c r="T531" s="143"/>
      <c r="AT531" s="138" t="s">
        <v>163</v>
      </c>
      <c r="AU531" s="138" t="s">
        <v>87</v>
      </c>
      <c r="AV531" s="136" t="s">
        <v>87</v>
      </c>
      <c r="AW531" s="136" t="s">
        <v>32</v>
      </c>
      <c r="AX531" s="136" t="s">
        <v>85</v>
      </c>
      <c r="AY531" s="138" t="s">
        <v>155</v>
      </c>
    </row>
    <row r="532" spans="1:65" s="33" customFormat="1" ht="21.6" customHeight="1" x14ac:dyDescent="0.2">
      <c r="A532" s="30"/>
      <c r="B532" s="31"/>
      <c r="C532" s="114" t="s">
        <v>967</v>
      </c>
      <c r="D532" s="114" t="s">
        <v>157</v>
      </c>
      <c r="E532" s="115" t="s">
        <v>968</v>
      </c>
      <c r="F532" s="116" t="s">
        <v>969</v>
      </c>
      <c r="G532" s="117" t="s">
        <v>218</v>
      </c>
      <c r="H532" s="118">
        <v>5</v>
      </c>
      <c r="I532" s="4"/>
      <c r="J532" s="119">
        <f>ROUND(I532*H532,2)</f>
        <v>0</v>
      </c>
      <c r="K532" s="120"/>
      <c r="L532" s="31"/>
      <c r="M532" s="121" t="s">
        <v>1</v>
      </c>
      <c r="N532" s="122" t="s">
        <v>42</v>
      </c>
      <c r="O532" s="123"/>
      <c r="P532" s="124">
        <f>O532*H532</f>
        <v>0</v>
      </c>
      <c r="Q532" s="124">
        <v>1.2999999999999999E-4</v>
      </c>
      <c r="R532" s="124">
        <f>Q532*H532</f>
        <v>6.4999999999999997E-4</v>
      </c>
      <c r="S532" s="124">
        <v>0</v>
      </c>
      <c r="T532" s="125">
        <f>S532*H532</f>
        <v>0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26" t="s">
        <v>236</v>
      </c>
      <c r="AT532" s="126" t="s">
        <v>157</v>
      </c>
      <c r="AU532" s="126" t="s">
        <v>87</v>
      </c>
      <c r="AY532" s="20" t="s">
        <v>155</v>
      </c>
      <c r="BE532" s="127">
        <f>IF(N532="základní",J532,0)</f>
        <v>0</v>
      </c>
      <c r="BF532" s="127">
        <f>IF(N532="snížená",J532,0)</f>
        <v>0</v>
      </c>
      <c r="BG532" s="127">
        <f>IF(N532="zákl. přenesená",J532,0)</f>
        <v>0</v>
      </c>
      <c r="BH532" s="127">
        <f>IF(N532="sníž. přenesená",J532,0)</f>
        <v>0</v>
      </c>
      <c r="BI532" s="127">
        <f>IF(N532="nulová",J532,0)</f>
        <v>0</v>
      </c>
      <c r="BJ532" s="20" t="s">
        <v>85</v>
      </c>
      <c r="BK532" s="127">
        <f>ROUND(I532*H532,2)</f>
        <v>0</v>
      </c>
      <c r="BL532" s="20" t="s">
        <v>236</v>
      </c>
      <c r="BM532" s="126" t="s">
        <v>970</v>
      </c>
    </row>
    <row r="533" spans="1:65" s="136" customFormat="1" x14ac:dyDescent="0.2">
      <c r="B533" s="137"/>
      <c r="D533" s="130" t="s">
        <v>163</v>
      </c>
      <c r="E533" s="138" t="s">
        <v>1</v>
      </c>
      <c r="F533" s="139" t="s">
        <v>179</v>
      </c>
      <c r="H533" s="140">
        <v>5</v>
      </c>
      <c r="I533" s="5"/>
      <c r="L533" s="137"/>
      <c r="M533" s="141"/>
      <c r="N533" s="142"/>
      <c r="O533" s="142"/>
      <c r="P533" s="142"/>
      <c r="Q533" s="142"/>
      <c r="R533" s="142"/>
      <c r="S533" s="142"/>
      <c r="T533" s="143"/>
      <c r="AT533" s="138" t="s">
        <v>163</v>
      </c>
      <c r="AU533" s="138" t="s">
        <v>87</v>
      </c>
      <c r="AV533" s="136" t="s">
        <v>87</v>
      </c>
      <c r="AW533" s="136" t="s">
        <v>32</v>
      </c>
      <c r="AX533" s="136" t="s">
        <v>85</v>
      </c>
      <c r="AY533" s="138" t="s">
        <v>155</v>
      </c>
    </row>
    <row r="534" spans="1:65" s="33" customFormat="1" ht="21.6" customHeight="1" x14ac:dyDescent="0.2">
      <c r="A534" s="30"/>
      <c r="B534" s="31"/>
      <c r="C534" s="152" t="s">
        <v>971</v>
      </c>
      <c r="D534" s="152" t="s">
        <v>190</v>
      </c>
      <c r="E534" s="153" t="s">
        <v>972</v>
      </c>
      <c r="F534" s="154" t="s">
        <v>973</v>
      </c>
      <c r="G534" s="155" t="s">
        <v>218</v>
      </c>
      <c r="H534" s="156">
        <v>5</v>
      </c>
      <c r="I534" s="8"/>
      <c r="J534" s="157">
        <f>ROUND(I534*H534,2)</f>
        <v>0</v>
      </c>
      <c r="K534" s="158"/>
      <c r="L534" s="159"/>
      <c r="M534" s="160" t="s">
        <v>1</v>
      </c>
      <c r="N534" s="161" t="s">
        <v>42</v>
      </c>
      <c r="O534" s="123"/>
      <c r="P534" s="124">
        <f>O534*H534</f>
        <v>0</v>
      </c>
      <c r="Q534" s="124">
        <v>3.0500000000000002E-3</v>
      </c>
      <c r="R534" s="124">
        <f>Q534*H534</f>
        <v>1.5250000000000001E-2</v>
      </c>
      <c r="S534" s="124">
        <v>0</v>
      </c>
      <c r="T534" s="125">
        <f>S534*H534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26" t="s">
        <v>304</v>
      </c>
      <c r="AT534" s="126" t="s">
        <v>190</v>
      </c>
      <c r="AU534" s="126" t="s">
        <v>87</v>
      </c>
      <c r="AY534" s="20" t="s">
        <v>155</v>
      </c>
      <c r="BE534" s="127">
        <f>IF(N534="základní",J534,0)</f>
        <v>0</v>
      </c>
      <c r="BF534" s="127">
        <f>IF(N534="snížená",J534,0)</f>
        <v>0</v>
      </c>
      <c r="BG534" s="127">
        <f>IF(N534="zákl. přenesená",J534,0)</f>
        <v>0</v>
      </c>
      <c r="BH534" s="127">
        <f>IF(N534="sníž. přenesená",J534,0)</f>
        <v>0</v>
      </c>
      <c r="BI534" s="127">
        <f>IF(N534="nulová",J534,0)</f>
        <v>0</v>
      </c>
      <c r="BJ534" s="20" t="s">
        <v>85</v>
      </c>
      <c r="BK534" s="127">
        <f>ROUND(I534*H534,2)</f>
        <v>0</v>
      </c>
      <c r="BL534" s="20" t="s">
        <v>236</v>
      </c>
      <c r="BM534" s="126" t="s">
        <v>974</v>
      </c>
    </row>
    <row r="535" spans="1:65" s="136" customFormat="1" x14ac:dyDescent="0.2">
      <c r="B535" s="137"/>
      <c r="D535" s="130" t="s">
        <v>163</v>
      </c>
      <c r="E535" s="138" t="s">
        <v>1</v>
      </c>
      <c r="F535" s="139" t="s">
        <v>179</v>
      </c>
      <c r="H535" s="140">
        <v>5</v>
      </c>
      <c r="I535" s="5"/>
      <c r="L535" s="137"/>
      <c r="M535" s="141"/>
      <c r="N535" s="142"/>
      <c r="O535" s="142"/>
      <c r="P535" s="142"/>
      <c r="Q535" s="142"/>
      <c r="R535" s="142"/>
      <c r="S535" s="142"/>
      <c r="T535" s="143"/>
      <c r="AT535" s="138" t="s">
        <v>163</v>
      </c>
      <c r="AU535" s="138" t="s">
        <v>87</v>
      </c>
      <c r="AV535" s="136" t="s">
        <v>87</v>
      </c>
      <c r="AW535" s="136" t="s">
        <v>32</v>
      </c>
      <c r="AX535" s="136" t="s">
        <v>85</v>
      </c>
      <c r="AY535" s="138" t="s">
        <v>155</v>
      </c>
    </row>
    <row r="536" spans="1:65" s="33" customFormat="1" ht="21.6" customHeight="1" x14ac:dyDescent="0.2">
      <c r="A536" s="30"/>
      <c r="B536" s="31"/>
      <c r="C536" s="114" t="s">
        <v>975</v>
      </c>
      <c r="D536" s="114" t="s">
        <v>157</v>
      </c>
      <c r="E536" s="115" t="s">
        <v>976</v>
      </c>
      <c r="F536" s="116" t="s">
        <v>977</v>
      </c>
      <c r="G536" s="117" t="s">
        <v>218</v>
      </c>
      <c r="H536" s="118">
        <v>39</v>
      </c>
      <c r="I536" s="4"/>
      <c r="J536" s="119">
        <f>ROUND(I536*H536,2)</f>
        <v>0</v>
      </c>
      <c r="K536" s="120"/>
      <c r="L536" s="31"/>
      <c r="M536" s="121" t="s">
        <v>1</v>
      </c>
      <c r="N536" s="122" t="s">
        <v>42</v>
      </c>
      <c r="O536" s="123"/>
      <c r="P536" s="124">
        <f>O536*H536</f>
        <v>0</v>
      </c>
      <c r="Q536" s="124">
        <v>1.2E-4</v>
      </c>
      <c r="R536" s="124">
        <f>Q536*H536</f>
        <v>4.6800000000000001E-3</v>
      </c>
      <c r="S536" s="124">
        <v>0</v>
      </c>
      <c r="T536" s="125">
        <f>S536*H536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26" t="s">
        <v>236</v>
      </c>
      <c r="AT536" s="126" t="s">
        <v>157</v>
      </c>
      <c r="AU536" s="126" t="s">
        <v>87</v>
      </c>
      <c r="AY536" s="20" t="s">
        <v>155</v>
      </c>
      <c r="BE536" s="127">
        <f>IF(N536="základní",J536,0)</f>
        <v>0</v>
      </c>
      <c r="BF536" s="127">
        <f>IF(N536="snížená",J536,0)</f>
        <v>0</v>
      </c>
      <c r="BG536" s="127">
        <f>IF(N536="zákl. přenesená",J536,0)</f>
        <v>0</v>
      </c>
      <c r="BH536" s="127">
        <f>IF(N536="sníž. přenesená",J536,0)</f>
        <v>0</v>
      </c>
      <c r="BI536" s="127">
        <f>IF(N536="nulová",J536,0)</f>
        <v>0</v>
      </c>
      <c r="BJ536" s="20" t="s">
        <v>85</v>
      </c>
      <c r="BK536" s="127">
        <f>ROUND(I536*H536,2)</f>
        <v>0</v>
      </c>
      <c r="BL536" s="20" t="s">
        <v>236</v>
      </c>
      <c r="BM536" s="126" t="s">
        <v>978</v>
      </c>
    </row>
    <row r="537" spans="1:65" s="136" customFormat="1" x14ac:dyDescent="0.2">
      <c r="B537" s="137"/>
      <c r="D537" s="130" t="s">
        <v>163</v>
      </c>
      <c r="E537" s="138" t="s">
        <v>1</v>
      </c>
      <c r="F537" s="139" t="s">
        <v>338</v>
      </c>
      <c r="H537" s="140">
        <v>39</v>
      </c>
      <c r="I537" s="5"/>
      <c r="L537" s="137"/>
      <c r="M537" s="141"/>
      <c r="N537" s="142"/>
      <c r="O537" s="142"/>
      <c r="P537" s="142"/>
      <c r="Q537" s="142"/>
      <c r="R537" s="142"/>
      <c r="S537" s="142"/>
      <c r="T537" s="143"/>
      <c r="AT537" s="138" t="s">
        <v>163</v>
      </c>
      <c r="AU537" s="138" t="s">
        <v>87</v>
      </c>
      <c r="AV537" s="136" t="s">
        <v>87</v>
      </c>
      <c r="AW537" s="136" t="s">
        <v>32</v>
      </c>
      <c r="AX537" s="136" t="s">
        <v>85</v>
      </c>
      <c r="AY537" s="138" t="s">
        <v>155</v>
      </c>
    </row>
    <row r="538" spans="1:65" s="33" customFormat="1" ht="64.8" customHeight="1" x14ac:dyDescent="0.2">
      <c r="A538" s="30"/>
      <c r="B538" s="31"/>
      <c r="C538" s="162" t="s">
        <v>979</v>
      </c>
      <c r="D538" s="162" t="s">
        <v>190</v>
      </c>
      <c r="E538" s="163" t="s">
        <v>980</v>
      </c>
      <c r="F538" s="164" t="s">
        <v>981</v>
      </c>
      <c r="G538" s="165" t="s">
        <v>218</v>
      </c>
      <c r="H538" s="166">
        <v>4</v>
      </c>
      <c r="I538" s="10"/>
      <c r="J538" s="167">
        <f>ROUND(I538*H538,2)</f>
        <v>0</v>
      </c>
      <c r="K538" s="158"/>
      <c r="L538" s="159"/>
      <c r="M538" s="160" t="s">
        <v>1</v>
      </c>
      <c r="N538" s="161" t="s">
        <v>42</v>
      </c>
      <c r="O538" s="123"/>
      <c r="P538" s="124">
        <f>O538*H538</f>
        <v>0</v>
      </c>
      <c r="Q538" s="124">
        <v>0</v>
      </c>
      <c r="R538" s="124">
        <f>Q538*H538</f>
        <v>0</v>
      </c>
      <c r="S538" s="124">
        <v>0</v>
      </c>
      <c r="T538" s="125">
        <f>S538*H538</f>
        <v>0</v>
      </c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R538" s="126" t="s">
        <v>304</v>
      </c>
      <c r="AT538" s="126" t="s">
        <v>190</v>
      </c>
      <c r="AU538" s="126" t="s">
        <v>87</v>
      </c>
      <c r="AY538" s="20" t="s">
        <v>155</v>
      </c>
      <c r="BE538" s="127">
        <f>IF(N538="základní",J538,0)</f>
        <v>0</v>
      </c>
      <c r="BF538" s="127">
        <f>IF(N538="snížená",J538,0)</f>
        <v>0</v>
      </c>
      <c r="BG538" s="127">
        <f>IF(N538="zákl. přenesená",J538,0)</f>
        <v>0</v>
      </c>
      <c r="BH538" s="127">
        <f>IF(N538="sníž. přenesená",J538,0)</f>
        <v>0</v>
      </c>
      <c r="BI538" s="127">
        <f>IF(N538="nulová",J538,0)</f>
        <v>0</v>
      </c>
      <c r="BJ538" s="20" t="s">
        <v>85</v>
      </c>
      <c r="BK538" s="127">
        <f>ROUND(I538*H538,2)</f>
        <v>0</v>
      </c>
      <c r="BL538" s="20" t="s">
        <v>236</v>
      </c>
      <c r="BM538" s="126" t="s">
        <v>982</v>
      </c>
    </row>
    <row r="539" spans="1:65" s="128" customFormat="1" x14ac:dyDescent="0.2">
      <c r="B539" s="129"/>
      <c r="C539" s="188"/>
      <c r="D539" s="169" t="s">
        <v>163</v>
      </c>
      <c r="E539" s="189" t="s">
        <v>1</v>
      </c>
      <c r="F539" s="190" t="s">
        <v>983</v>
      </c>
      <c r="G539" s="188"/>
      <c r="H539" s="189" t="s">
        <v>1</v>
      </c>
      <c r="I539" s="12"/>
      <c r="J539" s="188"/>
      <c r="L539" s="129"/>
      <c r="M539" s="133"/>
      <c r="N539" s="134"/>
      <c r="O539" s="134"/>
      <c r="P539" s="134"/>
      <c r="Q539" s="134"/>
      <c r="R539" s="134"/>
      <c r="S539" s="134"/>
      <c r="T539" s="135"/>
      <c r="AT539" s="131" t="s">
        <v>163</v>
      </c>
      <c r="AU539" s="131" t="s">
        <v>87</v>
      </c>
      <c r="AV539" s="128" t="s">
        <v>85</v>
      </c>
      <c r="AW539" s="128" t="s">
        <v>32</v>
      </c>
      <c r="AX539" s="128" t="s">
        <v>77</v>
      </c>
      <c r="AY539" s="131" t="s">
        <v>155</v>
      </c>
    </row>
    <row r="540" spans="1:65" s="136" customFormat="1" x14ac:dyDescent="0.2">
      <c r="B540" s="137"/>
      <c r="C540" s="168"/>
      <c r="D540" s="169" t="s">
        <v>163</v>
      </c>
      <c r="E540" s="170" t="s">
        <v>1</v>
      </c>
      <c r="F540" s="171" t="s">
        <v>984</v>
      </c>
      <c r="G540" s="168"/>
      <c r="H540" s="172">
        <v>4</v>
      </c>
      <c r="I540" s="11"/>
      <c r="J540" s="168"/>
      <c r="L540" s="137"/>
      <c r="M540" s="141"/>
      <c r="N540" s="142"/>
      <c r="O540" s="142"/>
      <c r="P540" s="142"/>
      <c r="Q540" s="142"/>
      <c r="R540" s="142"/>
      <c r="S540" s="142"/>
      <c r="T540" s="143"/>
      <c r="AT540" s="138" t="s">
        <v>163</v>
      </c>
      <c r="AU540" s="138" t="s">
        <v>87</v>
      </c>
      <c r="AV540" s="136" t="s">
        <v>87</v>
      </c>
      <c r="AW540" s="136" t="s">
        <v>32</v>
      </c>
      <c r="AX540" s="136" t="s">
        <v>85</v>
      </c>
      <c r="AY540" s="138" t="s">
        <v>155</v>
      </c>
    </row>
    <row r="541" spans="1:65" s="33" customFormat="1" ht="64.8" customHeight="1" x14ac:dyDescent="0.2">
      <c r="A541" s="30"/>
      <c r="B541" s="31"/>
      <c r="C541" s="162" t="s">
        <v>985</v>
      </c>
      <c r="D541" s="162" t="s">
        <v>190</v>
      </c>
      <c r="E541" s="163" t="s">
        <v>986</v>
      </c>
      <c r="F541" s="164" t="s">
        <v>987</v>
      </c>
      <c r="G541" s="165" t="s">
        <v>218</v>
      </c>
      <c r="H541" s="166">
        <v>1</v>
      </c>
      <c r="I541" s="10"/>
      <c r="J541" s="167">
        <f>ROUND(I541*H541,2)</f>
        <v>0</v>
      </c>
      <c r="K541" s="158"/>
      <c r="L541" s="159"/>
      <c r="M541" s="160" t="s">
        <v>1</v>
      </c>
      <c r="N541" s="161" t="s">
        <v>42</v>
      </c>
      <c r="O541" s="123"/>
      <c r="P541" s="124">
        <f>O541*H541</f>
        <v>0</v>
      </c>
      <c r="Q541" s="124">
        <v>0</v>
      </c>
      <c r="R541" s="124">
        <f>Q541*H541</f>
        <v>0</v>
      </c>
      <c r="S541" s="124">
        <v>0</v>
      </c>
      <c r="T541" s="125">
        <f>S541*H541</f>
        <v>0</v>
      </c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R541" s="126" t="s">
        <v>304</v>
      </c>
      <c r="AT541" s="126" t="s">
        <v>190</v>
      </c>
      <c r="AU541" s="126" t="s">
        <v>87</v>
      </c>
      <c r="AY541" s="20" t="s">
        <v>155</v>
      </c>
      <c r="BE541" s="127">
        <f>IF(N541="základní",J541,0)</f>
        <v>0</v>
      </c>
      <c r="BF541" s="127">
        <f>IF(N541="snížená",J541,0)</f>
        <v>0</v>
      </c>
      <c r="BG541" s="127">
        <f>IF(N541="zákl. přenesená",J541,0)</f>
        <v>0</v>
      </c>
      <c r="BH541" s="127">
        <f>IF(N541="sníž. přenesená",J541,0)</f>
        <v>0</v>
      </c>
      <c r="BI541" s="127">
        <f>IF(N541="nulová",J541,0)</f>
        <v>0</v>
      </c>
      <c r="BJ541" s="20" t="s">
        <v>85</v>
      </c>
      <c r="BK541" s="127">
        <f>ROUND(I541*H541,2)</f>
        <v>0</v>
      </c>
      <c r="BL541" s="20" t="s">
        <v>236</v>
      </c>
      <c r="BM541" s="126" t="s">
        <v>988</v>
      </c>
    </row>
    <row r="542" spans="1:65" s="128" customFormat="1" x14ac:dyDescent="0.2">
      <c r="B542" s="129"/>
      <c r="C542" s="188"/>
      <c r="D542" s="169" t="s">
        <v>163</v>
      </c>
      <c r="E542" s="189" t="s">
        <v>1</v>
      </c>
      <c r="F542" s="190" t="s">
        <v>989</v>
      </c>
      <c r="G542" s="188"/>
      <c r="H542" s="189" t="s">
        <v>1</v>
      </c>
      <c r="I542" s="12"/>
      <c r="J542" s="188"/>
      <c r="L542" s="129"/>
      <c r="M542" s="133"/>
      <c r="N542" s="134"/>
      <c r="O542" s="134"/>
      <c r="P542" s="134"/>
      <c r="Q542" s="134"/>
      <c r="R542" s="134"/>
      <c r="S542" s="134"/>
      <c r="T542" s="135"/>
      <c r="AT542" s="131" t="s">
        <v>163</v>
      </c>
      <c r="AU542" s="131" t="s">
        <v>87</v>
      </c>
      <c r="AV542" s="128" t="s">
        <v>85</v>
      </c>
      <c r="AW542" s="128" t="s">
        <v>32</v>
      </c>
      <c r="AX542" s="128" t="s">
        <v>77</v>
      </c>
      <c r="AY542" s="131" t="s">
        <v>155</v>
      </c>
    </row>
    <row r="543" spans="1:65" s="136" customFormat="1" x14ac:dyDescent="0.2">
      <c r="B543" s="137"/>
      <c r="C543" s="168"/>
      <c r="D543" s="169" t="s">
        <v>163</v>
      </c>
      <c r="E543" s="170" t="s">
        <v>1</v>
      </c>
      <c r="F543" s="171" t="s">
        <v>85</v>
      </c>
      <c r="G543" s="168"/>
      <c r="H543" s="172">
        <v>1</v>
      </c>
      <c r="I543" s="11"/>
      <c r="J543" s="168"/>
      <c r="L543" s="137"/>
      <c r="M543" s="141"/>
      <c r="N543" s="142"/>
      <c r="O543" s="142"/>
      <c r="P543" s="142"/>
      <c r="Q543" s="142"/>
      <c r="R543" s="142"/>
      <c r="S543" s="142"/>
      <c r="T543" s="143"/>
      <c r="AT543" s="138" t="s">
        <v>163</v>
      </c>
      <c r="AU543" s="138" t="s">
        <v>87</v>
      </c>
      <c r="AV543" s="136" t="s">
        <v>87</v>
      </c>
      <c r="AW543" s="136" t="s">
        <v>32</v>
      </c>
      <c r="AX543" s="136" t="s">
        <v>85</v>
      </c>
      <c r="AY543" s="138" t="s">
        <v>155</v>
      </c>
    </row>
    <row r="544" spans="1:65" s="33" customFormat="1" ht="64.8" customHeight="1" x14ac:dyDescent="0.2">
      <c r="A544" s="30"/>
      <c r="B544" s="31"/>
      <c r="C544" s="162" t="s">
        <v>990</v>
      </c>
      <c r="D544" s="162" t="s">
        <v>190</v>
      </c>
      <c r="E544" s="163" t="s">
        <v>991</v>
      </c>
      <c r="F544" s="164" t="s">
        <v>992</v>
      </c>
      <c r="G544" s="165" t="s">
        <v>218</v>
      </c>
      <c r="H544" s="166">
        <v>2</v>
      </c>
      <c r="I544" s="10"/>
      <c r="J544" s="167">
        <f>ROUND(I544*H544,2)</f>
        <v>0</v>
      </c>
      <c r="K544" s="158"/>
      <c r="L544" s="159"/>
      <c r="M544" s="160" t="s">
        <v>1</v>
      </c>
      <c r="N544" s="161" t="s">
        <v>42</v>
      </c>
      <c r="O544" s="123"/>
      <c r="P544" s="124">
        <f>O544*H544</f>
        <v>0</v>
      </c>
      <c r="Q544" s="124">
        <v>0</v>
      </c>
      <c r="R544" s="124">
        <f>Q544*H544</f>
        <v>0</v>
      </c>
      <c r="S544" s="124">
        <v>0</v>
      </c>
      <c r="T544" s="125">
        <f>S544*H544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26" t="s">
        <v>304</v>
      </c>
      <c r="AT544" s="126" t="s">
        <v>190</v>
      </c>
      <c r="AU544" s="126" t="s">
        <v>87</v>
      </c>
      <c r="AY544" s="20" t="s">
        <v>155</v>
      </c>
      <c r="BE544" s="127">
        <f>IF(N544="základní",J544,0)</f>
        <v>0</v>
      </c>
      <c r="BF544" s="127">
        <f>IF(N544="snížená",J544,0)</f>
        <v>0</v>
      </c>
      <c r="BG544" s="127">
        <f>IF(N544="zákl. přenesená",J544,0)</f>
        <v>0</v>
      </c>
      <c r="BH544" s="127">
        <f>IF(N544="sníž. přenesená",J544,0)</f>
        <v>0</v>
      </c>
      <c r="BI544" s="127">
        <f>IF(N544="nulová",J544,0)</f>
        <v>0</v>
      </c>
      <c r="BJ544" s="20" t="s">
        <v>85</v>
      </c>
      <c r="BK544" s="127">
        <f>ROUND(I544*H544,2)</f>
        <v>0</v>
      </c>
      <c r="BL544" s="20" t="s">
        <v>236</v>
      </c>
      <c r="BM544" s="126" t="s">
        <v>993</v>
      </c>
    </row>
    <row r="545" spans="1:65" s="128" customFormat="1" x14ac:dyDescent="0.2">
      <c r="B545" s="129"/>
      <c r="C545" s="188"/>
      <c r="D545" s="169" t="s">
        <v>163</v>
      </c>
      <c r="E545" s="189" t="s">
        <v>1</v>
      </c>
      <c r="F545" s="190" t="s">
        <v>994</v>
      </c>
      <c r="G545" s="188"/>
      <c r="H545" s="189" t="s">
        <v>1</v>
      </c>
      <c r="I545" s="12"/>
      <c r="J545" s="188"/>
      <c r="L545" s="129"/>
      <c r="M545" s="133"/>
      <c r="N545" s="134"/>
      <c r="O545" s="134"/>
      <c r="P545" s="134"/>
      <c r="Q545" s="134"/>
      <c r="R545" s="134"/>
      <c r="S545" s="134"/>
      <c r="T545" s="135"/>
      <c r="AT545" s="131" t="s">
        <v>163</v>
      </c>
      <c r="AU545" s="131" t="s">
        <v>87</v>
      </c>
      <c r="AV545" s="128" t="s">
        <v>85</v>
      </c>
      <c r="AW545" s="128" t="s">
        <v>32</v>
      </c>
      <c r="AX545" s="128" t="s">
        <v>77</v>
      </c>
      <c r="AY545" s="131" t="s">
        <v>155</v>
      </c>
    </row>
    <row r="546" spans="1:65" s="136" customFormat="1" x14ac:dyDescent="0.2">
      <c r="B546" s="137"/>
      <c r="C546" s="168"/>
      <c r="D546" s="169" t="s">
        <v>163</v>
      </c>
      <c r="E546" s="170" t="s">
        <v>1</v>
      </c>
      <c r="F546" s="171" t="s">
        <v>240</v>
      </c>
      <c r="G546" s="168"/>
      <c r="H546" s="172">
        <v>2</v>
      </c>
      <c r="I546" s="11"/>
      <c r="J546" s="168"/>
      <c r="L546" s="137"/>
      <c r="M546" s="141"/>
      <c r="N546" s="142"/>
      <c r="O546" s="142"/>
      <c r="P546" s="142"/>
      <c r="Q546" s="142"/>
      <c r="R546" s="142"/>
      <c r="S546" s="142"/>
      <c r="T546" s="143"/>
      <c r="AT546" s="138" t="s">
        <v>163</v>
      </c>
      <c r="AU546" s="138" t="s">
        <v>87</v>
      </c>
      <c r="AV546" s="136" t="s">
        <v>87</v>
      </c>
      <c r="AW546" s="136" t="s">
        <v>32</v>
      </c>
      <c r="AX546" s="136" t="s">
        <v>85</v>
      </c>
      <c r="AY546" s="138" t="s">
        <v>155</v>
      </c>
    </row>
    <row r="547" spans="1:65" s="33" customFormat="1" ht="14.4" customHeight="1" x14ac:dyDescent="0.2">
      <c r="A547" s="30"/>
      <c r="B547" s="31"/>
      <c r="C547" s="162" t="s">
        <v>995</v>
      </c>
      <c r="D547" s="162" t="s">
        <v>190</v>
      </c>
      <c r="E547" s="163" t="s">
        <v>996</v>
      </c>
      <c r="F547" s="164" t="s">
        <v>997</v>
      </c>
      <c r="G547" s="165" t="s">
        <v>218</v>
      </c>
      <c r="H547" s="166">
        <v>39</v>
      </c>
      <c r="I547" s="10"/>
      <c r="J547" s="167">
        <f>ROUND(I547*H547,2)</f>
        <v>0</v>
      </c>
      <c r="K547" s="158"/>
      <c r="L547" s="159"/>
      <c r="M547" s="160" t="s">
        <v>1</v>
      </c>
      <c r="N547" s="161" t="s">
        <v>42</v>
      </c>
      <c r="O547" s="123"/>
      <c r="P547" s="124">
        <f>O547*H547</f>
        <v>0</v>
      </c>
      <c r="Q547" s="124">
        <v>0</v>
      </c>
      <c r="R547" s="124">
        <f>Q547*H547</f>
        <v>0</v>
      </c>
      <c r="S547" s="124">
        <v>0</v>
      </c>
      <c r="T547" s="125">
        <f>S547*H547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26" t="s">
        <v>304</v>
      </c>
      <c r="AT547" s="126" t="s">
        <v>190</v>
      </c>
      <c r="AU547" s="126" t="s">
        <v>87</v>
      </c>
      <c r="AY547" s="20" t="s">
        <v>155</v>
      </c>
      <c r="BE547" s="127">
        <f>IF(N547="základní",J547,0)</f>
        <v>0</v>
      </c>
      <c r="BF547" s="127">
        <f>IF(N547="snížená",J547,0)</f>
        <v>0</v>
      </c>
      <c r="BG547" s="127">
        <f>IF(N547="zákl. přenesená",J547,0)</f>
        <v>0</v>
      </c>
      <c r="BH547" s="127">
        <f>IF(N547="sníž. přenesená",J547,0)</f>
        <v>0</v>
      </c>
      <c r="BI547" s="127">
        <f>IF(N547="nulová",J547,0)</f>
        <v>0</v>
      </c>
      <c r="BJ547" s="20" t="s">
        <v>85</v>
      </c>
      <c r="BK547" s="127">
        <f>ROUND(I547*H547,2)</f>
        <v>0</v>
      </c>
      <c r="BL547" s="20" t="s">
        <v>236</v>
      </c>
      <c r="BM547" s="126" t="s">
        <v>998</v>
      </c>
    </row>
    <row r="548" spans="1:65" s="136" customFormat="1" x14ac:dyDescent="0.2">
      <c r="B548" s="137"/>
      <c r="C548" s="168"/>
      <c r="D548" s="169" t="s">
        <v>163</v>
      </c>
      <c r="E548" s="170" t="s">
        <v>1</v>
      </c>
      <c r="F548" s="171" t="s">
        <v>999</v>
      </c>
      <c r="G548" s="168"/>
      <c r="H548" s="172">
        <v>39</v>
      </c>
      <c r="I548" s="11"/>
      <c r="J548" s="168"/>
      <c r="L548" s="137"/>
      <c r="M548" s="141"/>
      <c r="N548" s="142"/>
      <c r="O548" s="142"/>
      <c r="P548" s="142"/>
      <c r="Q548" s="142"/>
      <c r="R548" s="142"/>
      <c r="S548" s="142"/>
      <c r="T548" s="143"/>
      <c r="AT548" s="138" t="s">
        <v>163</v>
      </c>
      <c r="AU548" s="138" t="s">
        <v>87</v>
      </c>
      <c r="AV548" s="136" t="s">
        <v>87</v>
      </c>
      <c r="AW548" s="136" t="s">
        <v>32</v>
      </c>
      <c r="AX548" s="136" t="s">
        <v>85</v>
      </c>
      <c r="AY548" s="138" t="s">
        <v>155</v>
      </c>
    </row>
    <row r="549" spans="1:65" s="33" customFormat="1" ht="32.4" customHeight="1" x14ac:dyDescent="0.2">
      <c r="A549" s="30"/>
      <c r="B549" s="31"/>
      <c r="C549" s="162" t="s">
        <v>1000</v>
      </c>
      <c r="D549" s="162" t="s">
        <v>190</v>
      </c>
      <c r="E549" s="163" t="s">
        <v>1001</v>
      </c>
      <c r="F549" s="164" t="s">
        <v>1002</v>
      </c>
      <c r="G549" s="165" t="s">
        <v>218</v>
      </c>
      <c r="H549" s="166">
        <v>28</v>
      </c>
      <c r="I549" s="10"/>
      <c r="J549" s="167">
        <f>ROUND(I549*H549,2)</f>
        <v>0</v>
      </c>
      <c r="K549" s="158"/>
      <c r="L549" s="159"/>
      <c r="M549" s="160" t="s">
        <v>1</v>
      </c>
      <c r="N549" s="161" t="s">
        <v>42</v>
      </c>
      <c r="O549" s="123"/>
      <c r="P549" s="124">
        <f>O549*H549</f>
        <v>0</v>
      </c>
      <c r="Q549" s="124">
        <v>0</v>
      </c>
      <c r="R549" s="124">
        <f>Q549*H549</f>
        <v>0</v>
      </c>
      <c r="S549" s="124">
        <v>0</v>
      </c>
      <c r="T549" s="125">
        <f>S549*H549</f>
        <v>0</v>
      </c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R549" s="126" t="s">
        <v>304</v>
      </c>
      <c r="AT549" s="126" t="s">
        <v>190</v>
      </c>
      <c r="AU549" s="126" t="s">
        <v>87</v>
      </c>
      <c r="AY549" s="20" t="s">
        <v>155</v>
      </c>
      <c r="BE549" s="127">
        <f>IF(N549="základní",J549,0)</f>
        <v>0</v>
      </c>
      <c r="BF549" s="127">
        <f>IF(N549="snížená",J549,0)</f>
        <v>0</v>
      </c>
      <c r="BG549" s="127">
        <f>IF(N549="zákl. přenesená",J549,0)</f>
        <v>0</v>
      </c>
      <c r="BH549" s="127">
        <f>IF(N549="sníž. přenesená",J549,0)</f>
        <v>0</v>
      </c>
      <c r="BI549" s="127">
        <f>IF(N549="nulová",J549,0)</f>
        <v>0</v>
      </c>
      <c r="BJ549" s="20" t="s">
        <v>85</v>
      </c>
      <c r="BK549" s="127">
        <f>ROUND(I549*H549,2)</f>
        <v>0</v>
      </c>
      <c r="BL549" s="20" t="s">
        <v>236</v>
      </c>
      <c r="BM549" s="126" t="s">
        <v>1003</v>
      </c>
    </row>
    <row r="550" spans="1:65" s="136" customFormat="1" x14ac:dyDescent="0.2">
      <c r="B550" s="137"/>
      <c r="C550" s="168"/>
      <c r="D550" s="169" t="s">
        <v>163</v>
      </c>
      <c r="E550" s="170" t="s">
        <v>1</v>
      </c>
      <c r="F550" s="171" t="s">
        <v>1004</v>
      </c>
      <c r="G550" s="168"/>
      <c r="H550" s="172">
        <v>28</v>
      </c>
      <c r="I550" s="11"/>
      <c r="J550" s="168"/>
      <c r="L550" s="137"/>
      <c r="M550" s="141"/>
      <c r="N550" s="142"/>
      <c r="O550" s="142"/>
      <c r="P550" s="142"/>
      <c r="Q550" s="142"/>
      <c r="R550" s="142"/>
      <c r="S550" s="142"/>
      <c r="T550" s="143"/>
      <c r="AT550" s="138" t="s">
        <v>163</v>
      </c>
      <c r="AU550" s="138" t="s">
        <v>87</v>
      </c>
      <c r="AV550" s="136" t="s">
        <v>87</v>
      </c>
      <c r="AW550" s="136" t="s">
        <v>32</v>
      </c>
      <c r="AX550" s="136" t="s">
        <v>85</v>
      </c>
      <c r="AY550" s="138" t="s">
        <v>155</v>
      </c>
    </row>
    <row r="551" spans="1:65" s="33" customFormat="1" ht="32.4" customHeight="1" x14ac:dyDescent="0.2">
      <c r="A551" s="30"/>
      <c r="B551" s="31"/>
      <c r="C551" s="162" t="s">
        <v>1005</v>
      </c>
      <c r="D551" s="162" t="s">
        <v>190</v>
      </c>
      <c r="E551" s="163" t="s">
        <v>1006</v>
      </c>
      <c r="F551" s="164" t="s">
        <v>1007</v>
      </c>
      <c r="G551" s="165" t="s">
        <v>218</v>
      </c>
      <c r="H551" s="166">
        <v>11</v>
      </c>
      <c r="I551" s="10"/>
      <c r="J551" s="167">
        <f>ROUND(I551*H551,2)</f>
        <v>0</v>
      </c>
      <c r="K551" s="158"/>
      <c r="L551" s="159"/>
      <c r="M551" s="160" t="s">
        <v>1</v>
      </c>
      <c r="N551" s="161" t="s">
        <v>42</v>
      </c>
      <c r="O551" s="123"/>
      <c r="P551" s="124">
        <f>O551*H551</f>
        <v>0</v>
      </c>
      <c r="Q551" s="124">
        <v>0</v>
      </c>
      <c r="R551" s="124">
        <f>Q551*H551</f>
        <v>0</v>
      </c>
      <c r="S551" s="124">
        <v>0</v>
      </c>
      <c r="T551" s="125">
        <f>S551*H551</f>
        <v>0</v>
      </c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R551" s="126" t="s">
        <v>304</v>
      </c>
      <c r="AT551" s="126" t="s">
        <v>190</v>
      </c>
      <c r="AU551" s="126" t="s">
        <v>87</v>
      </c>
      <c r="AY551" s="20" t="s">
        <v>155</v>
      </c>
      <c r="BE551" s="127">
        <f>IF(N551="základní",J551,0)</f>
        <v>0</v>
      </c>
      <c r="BF551" s="127">
        <f>IF(N551="snížená",J551,0)</f>
        <v>0</v>
      </c>
      <c r="BG551" s="127">
        <f>IF(N551="zákl. přenesená",J551,0)</f>
        <v>0</v>
      </c>
      <c r="BH551" s="127">
        <f>IF(N551="sníž. přenesená",J551,0)</f>
        <v>0</v>
      </c>
      <c r="BI551" s="127">
        <f>IF(N551="nulová",J551,0)</f>
        <v>0</v>
      </c>
      <c r="BJ551" s="20" t="s">
        <v>85</v>
      </c>
      <c r="BK551" s="127">
        <f>ROUND(I551*H551,2)</f>
        <v>0</v>
      </c>
      <c r="BL551" s="20" t="s">
        <v>236</v>
      </c>
      <c r="BM551" s="126" t="s">
        <v>1008</v>
      </c>
    </row>
    <row r="552" spans="1:65" s="136" customFormat="1" x14ac:dyDescent="0.2">
      <c r="B552" s="137"/>
      <c r="C552" s="168"/>
      <c r="D552" s="169" t="s">
        <v>163</v>
      </c>
      <c r="E552" s="170" t="s">
        <v>1</v>
      </c>
      <c r="F552" s="171" t="s">
        <v>1009</v>
      </c>
      <c r="G552" s="168"/>
      <c r="H552" s="172">
        <v>11</v>
      </c>
      <c r="I552" s="11"/>
      <c r="J552" s="168"/>
      <c r="L552" s="137"/>
      <c r="M552" s="141"/>
      <c r="N552" s="142"/>
      <c r="O552" s="142"/>
      <c r="P552" s="142"/>
      <c r="Q552" s="142"/>
      <c r="R552" s="142"/>
      <c r="S552" s="142"/>
      <c r="T552" s="143"/>
      <c r="AT552" s="138" t="s">
        <v>163</v>
      </c>
      <c r="AU552" s="138" t="s">
        <v>87</v>
      </c>
      <c r="AV552" s="136" t="s">
        <v>87</v>
      </c>
      <c r="AW552" s="136" t="s">
        <v>32</v>
      </c>
      <c r="AX552" s="136" t="s">
        <v>85</v>
      </c>
      <c r="AY552" s="138" t="s">
        <v>155</v>
      </c>
    </row>
    <row r="553" spans="1:65" s="33" customFormat="1" ht="21.6" customHeight="1" x14ac:dyDescent="0.2">
      <c r="A553" s="30"/>
      <c r="B553" s="31"/>
      <c r="C553" s="162" t="s">
        <v>1010</v>
      </c>
      <c r="D553" s="162" t="s">
        <v>190</v>
      </c>
      <c r="E553" s="163" t="s">
        <v>1011</v>
      </c>
      <c r="F553" s="164" t="s">
        <v>1012</v>
      </c>
      <c r="G553" s="165" t="s">
        <v>218</v>
      </c>
      <c r="H553" s="166">
        <v>4</v>
      </c>
      <c r="I553" s="10"/>
      <c r="J553" s="167">
        <f>ROUND(I553*H553,2)</f>
        <v>0</v>
      </c>
      <c r="K553" s="158"/>
      <c r="L553" s="159"/>
      <c r="M553" s="160" t="s">
        <v>1</v>
      </c>
      <c r="N553" s="161" t="s">
        <v>42</v>
      </c>
      <c r="O553" s="123"/>
      <c r="P553" s="124">
        <f>O553*H553</f>
        <v>0</v>
      </c>
      <c r="Q553" s="124">
        <v>0</v>
      </c>
      <c r="R553" s="124">
        <f>Q553*H553</f>
        <v>0</v>
      </c>
      <c r="S553" s="124">
        <v>0</v>
      </c>
      <c r="T553" s="125">
        <f>S553*H553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26" t="s">
        <v>304</v>
      </c>
      <c r="AT553" s="126" t="s">
        <v>190</v>
      </c>
      <c r="AU553" s="126" t="s">
        <v>87</v>
      </c>
      <c r="AY553" s="20" t="s">
        <v>155</v>
      </c>
      <c r="BE553" s="127">
        <f>IF(N553="základní",J553,0)</f>
        <v>0</v>
      </c>
      <c r="BF553" s="127">
        <f>IF(N553="snížená",J553,0)</f>
        <v>0</v>
      </c>
      <c r="BG553" s="127">
        <f>IF(N553="zákl. přenesená",J553,0)</f>
        <v>0</v>
      </c>
      <c r="BH553" s="127">
        <f>IF(N553="sníž. přenesená",J553,0)</f>
        <v>0</v>
      </c>
      <c r="BI553" s="127">
        <f>IF(N553="nulová",J553,0)</f>
        <v>0</v>
      </c>
      <c r="BJ553" s="20" t="s">
        <v>85</v>
      </c>
      <c r="BK553" s="127">
        <f>ROUND(I553*H553,2)</f>
        <v>0</v>
      </c>
      <c r="BL553" s="20" t="s">
        <v>236</v>
      </c>
      <c r="BM553" s="126" t="s">
        <v>1013</v>
      </c>
    </row>
    <row r="554" spans="1:65" s="136" customFormat="1" x14ac:dyDescent="0.2">
      <c r="B554" s="137"/>
      <c r="C554" s="168"/>
      <c r="D554" s="169" t="s">
        <v>163</v>
      </c>
      <c r="E554" s="170" t="s">
        <v>1</v>
      </c>
      <c r="F554" s="171" t="s">
        <v>1014</v>
      </c>
      <c r="G554" s="168"/>
      <c r="H554" s="172">
        <v>4</v>
      </c>
      <c r="I554" s="11"/>
      <c r="J554" s="168"/>
      <c r="L554" s="137"/>
      <c r="M554" s="141"/>
      <c r="N554" s="142"/>
      <c r="O554" s="142"/>
      <c r="P554" s="142"/>
      <c r="Q554" s="142"/>
      <c r="R554" s="142"/>
      <c r="S554" s="142"/>
      <c r="T554" s="143"/>
      <c r="AT554" s="138" t="s">
        <v>163</v>
      </c>
      <c r="AU554" s="138" t="s">
        <v>87</v>
      </c>
      <c r="AV554" s="136" t="s">
        <v>87</v>
      </c>
      <c r="AW554" s="136" t="s">
        <v>32</v>
      </c>
      <c r="AX554" s="136" t="s">
        <v>85</v>
      </c>
      <c r="AY554" s="138" t="s">
        <v>155</v>
      </c>
    </row>
    <row r="555" spans="1:65" s="33" customFormat="1" ht="14.4" customHeight="1" x14ac:dyDescent="0.2">
      <c r="A555" s="30"/>
      <c r="B555" s="31"/>
      <c r="C555" s="162" t="s">
        <v>1015</v>
      </c>
      <c r="D555" s="162" t="s">
        <v>190</v>
      </c>
      <c r="E555" s="163" t="s">
        <v>1016</v>
      </c>
      <c r="F555" s="164" t="s">
        <v>1017</v>
      </c>
      <c r="G555" s="165" t="s">
        <v>218</v>
      </c>
      <c r="H555" s="166">
        <v>1</v>
      </c>
      <c r="I555" s="10"/>
      <c r="J555" s="167">
        <f>ROUND(I555*H555,2)</f>
        <v>0</v>
      </c>
      <c r="K555" s="158"/>
      <c r="L555" s="159"/>
      <c r="M555" s="160" t="s">
        <v>1</v>
      </c>
      <c r="N555" s="161" t="s">
        <v>42</v>
      </c>
      <c r="O555" s="123"/>
      <c r="P555" s="124">
        <f>O555*H555</f>
        <v>0</v>
      </c>
      <c r="Q555" s="124">
        <v>0</v>
      </c>
      <c r="R555" s="124">
        <f>Q555*H555</f>
        <v>0</v>
      </c>
      <c r="S555" s="124">
        <v>0</v>
      </c>
      <c r="T555" s="125">
        <f>S555*H555</f>
        <v>0</v>
      </c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R555" s="126" t="s">
        <v>304</v>
      </c>
      <c r="AT555" s="126" t="s">
        <v>190</v>
      </c>
      <c r="AU555" s="126" t="s">
        <v>87</v>
      </c>
      <c r="AY555" s="20" t="s">
        <v>155</v>
      </c>
      <c r="BE555" s="127">
        <f>IF(N555="základní",J555,0)</f>
        <v>0</v>
      </c>
      <c r="BF555" s="127">
        <f>IF(N555="snížená",J555,0)</f>
        <v>0</v>
      </c>
      <c r="BG555" s="127">
        <f>IF(N555="zákl. přenesená",J555,0)</f>
        <v>0</v>
      </c>
      <c r="BH555" s="127">
        <f>IF(N555="sníž. přenesená",J555,0)</f>
        <v>0</v>
      </c>
      <c r="BI555" s="127">
        <f>IF(N555="nulová",J555,0)</f>
        <v>0</v>
      </c>
      <c r="BJ555" s="20" t="s">
        <v>85</v>
      </c>
      <c r="BK555" s="127">
        <f>ROUND(I555*H555,2)</f>
        <v>0</v>
      </c>
      <c r="BL555" s="20" t="s">
        <v>236</v>
      </c>
      <c r="BM555" s="126" t="s">
        <v>1018</v>
      </c>
    </row>
    <row r="556" spans="1:65" s="136" customFormat="1" x14ac:dyDescent="0.2">
      <c r="B556" s="137"/>
      <c r="C556" s="168"/>
      <c r="D556" s="169" t="s">
        <v>163</v>
      </c>
      <c r="E556" s="170" t="s">
        <v>1</v>
      </c>
      <c r="F556" s="171" t="s">
        <v>85</v>
      </c>
      <c r="G556" s="168"/>
      <c r="H556" s="172">
        <v>1</v>
      </c>
      <c r="I556" s="11"/>
      <c r="J556" s="168"/>
      <c r="L556" s="137"/>
      <c r="M556" s="141"/>
      <c r="N556" s="142"/>
      <c r="O556" s="142"/>
      <c r="P556" s="142"/>
      <c r="Q556" s="142"/>
      <c r="R556" s="142"/>
      <c r="S556" s="142"/>
      <c r="T556" s="143"/>
      <c r="AT556" s="138" t="s">
        <v>163</v>
      </c>
      <c r="AU556" s="138" t="s">
        <v>87</v>
      </c>
      <c r="AV556" s="136" t="s">
        <v>87</v>
      </c>
      <c r="AW556" s="136" t="s">
        <v>32</v>
      </c>
      <c r="AX556" s="136" t="s">
        <v>85</v>
      </c>
      <c r="AY556" s="138" t="s">
        <v>155</v>
      </c>
    </row>
    <row r="557" spans="1:65" s="33" customFormat="1" ht="14.4" customHeight="1" x14ac:dyDescent="0.2">
      <c r="A557" s="30"/>
      <c r="B557" s="31"/>
      <c r="C557" s="162" t="s">
        <v>1019</v>
      </c>
      <c r="D557" s="162" t="s">
        <v>190</v>
      </c>
      <c r="E557" s="163" t="s">
        <v>1020</v>
      </c>
      <c r="F557" s="164" t="s">
        <v>1021</v>
      </c>
      <c r="G557" s="165" t="s">
        <v>218</v>
      </c>
      <c r="H557" s="166">
        <v>2</v>
      </c>
      <c r="I557" s="10"/>
      <c r="J557" s="167">
        <f>ROUND(I557*H557,2)</f>
        <v>0</v>
      </c>
      <c r="K557" s="158"/>
      <c r="L557" s="159"/>
      <c r="M557" s="160" t="s">
        <v>1</v>
      </c>
      <c r="N557" s="161" t="s">
        <v>42</v>
      </c>
      <c r="O557" s="123"/>
      <c r="P557" s="124">
        <f>O557*H557</f>
        <v>0</v>
      </c>
      <c r="Q557" s="124">
        <v>0</v>
      </c>
      <c r="R557" s="124">
        <f>Q557*H557</f>
        <v>0</v>
      </c>
      <c r="S557" s="124">
        <v>0</v>
      </c>
      <c r="T557" s="125">
        <f>S557*H557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26" t="s">
        <v>304</v>
      </c>
      <c r="AT557" s="126" t="s">
        <v>190</v>
      </c>
      <c r="AU557" s="126" t="s">
        <v>87</v>
      </c>
      <c r="AY557" s="20" t="s">
        <v>155</v>
      </c>
      <c r="BE557" s="127">
        <f>IF(N557="základní",J557,0)</f>
        <v>0</v>
      </c>
      <c r="BF557" s="127">
        <f>IF(N557="snížená",J557,0)</f>
        <v>0</v>
      </c>
      <c r="BG557" s="127">
        <f>IF(N557="zákl. přenesená",J557,0)</f>
        <v>0</v>
      </c>
      <c r="BH557" s="127">
        <f>IF(N557="sníž. přenesená",J557,0)</f>
        <v>0</v>
      </c>
      <c r="BI557" s="127">
        <f>IF(N557="nulová",J557,0)</f>
        <v>0</v>
      </c>
      <c r="BJ557" s="20" t="s">
        <v>85</v>
      </c>
      <c r="BK557" s="127">
        <f>ROUND(I557*H557,2)</f>
        <v>0</v>
      </c>
      <c r="BL557" s="20" t="s">
        <v>236</v>
      </c>
      <c r="BM557" s="126" t="s">
        <v>1022</v>
      </c>
    </row>
    <row r="558" spans="1:65" s="136" customFormat="1" x14ac:dyDescent="0.2">
      <c r="B558" s="137"/>
      <c r="C558" s="168"/>
      <c r="D558" s="169" t="s">
        <v>163</v>
      </c>
      <c r="E558" s="170" t="s">
        <v>1</v>
      </c>
      <c r="F558" s="171" t="s">
        <v>240</v>
      </c>
      <c r="G558" s="168"/>
      <c r="H558" s="172">
        <v>2</v>
      </c>
      <c r="I558" s="11"/>
      <c r="J558" s="168"/>
      <c r="L558" s="137"/>
      <c r="M558" s="141"/>
      <c r="N558" s="142"/>
      <c r="O558" s="142"/>
      <c r="P558" s="142"/>
      <c r="Q558" s="142"/>
      <c r="R558" s="142"/>
      <c r="S558" s="142"/>
      <c r="T558" s="143"/>
      <c r="AT558" s="138" t="s">
        <v>163</v>
      </c>
      <c r="AU558" s="138" t="s">
        <v>87</v>
      </c>
      <c r="AV558" s="136" t="s">
        <v>87</v>
      </c>
      <c r="AW558" s="136" t="s">
        <v>32</v>
      </c>
      <c r="AX558" s="136" t="s">
        <v>85</v>
      </c>
      <c r="AY558" s="138" t="s">
        <v>155</v>
      </c>
    </row>
    <row r="559" spans="1:65" s="33" customFormat="1" ht="14.4" customHeight="1" x14ac:dyDescent="0.2">
      <c r="A559" s="30"/>
      <c r="B559" s="31"/>
      <c r="C559" s="162" t="s">
        <v>1023</v>
      </c>
      <c r="D559" s="162" t="s">
        <v>190</v>
      </c>
      <c r="E559" s="163" t="s">
        <v>1024</v>
      </c>
      <c r="F559" s="164" t="s">
        <v>1025</v>
      </c>
      <c r="G559" s="165" t="s">
        <v>218</v>
      </c>
      <c r="H559" s="166">
        <v>1</v>
      </c>
      <c r="I559" s="10"/>
      <c r="J559" s="167">
        <f>ROUND(I559*H559,2)</f>
        <v>0</v>
      </c>
      <c r="K559" s="158"/>
      <c r="L559" s="159"/>
      <c r="M559" s="160" t="s">
        <v>1</v>
      </c>
      <c r="N559" s="161" t="s">
        <v>42</v>
      </c>
      <c r="O559" s="123"/>
      <c r="P559" s="124">
        <f>O559*H559</f>
        <v>0</v>
      </c>
      <c r="Q559" s="124">
        <v>0</v>
      </c>
      <c r="R559" s="124">
        <f>Q559*H559</f>
        <v>0</v>
      </c>
      <c r="S559" s="124">
        <v>0</v>
      </c>
      <c r="T559" s="125">
        <f>S559*H559</f>
        <v>0</v>
      </c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26" t="s">
        <v>304</v>
      </c>
      <c r="AT559" s="126" t="s">
        <v>190</v>
      </c>
      <c r="AU559" s="126" t="s">
        <v>87</v>
      </c>
      <c r="AY559" s="20" t="s">
        <v>155</v>
      </c>
      <c r="BE559" s="127">
        <f>IF(N559="základní",J559,0)</f>
        <v>0</v>
      </c>
      <c r="BF559" s="127">
        <f>IF(N559="snížená",J559,0)</f>
        <v>0</v>
      </c>
      <c r="BG559" s="127">
        <f>IF(N559="zákl. přenesená",J559,0)</f>
        <v>0</v>
      </c>
      <c r="BH559" s="127">
        <f>IF(N559="sníž. přenesená",J559,0)</f>
        <v>0</v>
      </c>
      <c r="BI559" s="127">
        <f>IF(N559="nulová",J559,0)</f>
        <v>0</v>
      </c>
      <c r="BJ559" s="20" t="s">
        <v>85</v>
      </c>
      <c r="BK559" s="127">
        <f>ROUND(I559*H559,2)</f>
        <v>0</v>
      </c>
      <c r="BL559" s="20" t="s">
        <v>236</v>
      </c>
      <c r="BM559" s="126" t="s">
        <v>1026</v>
      </c>
    </row>
    <row r="560" spans="1:65" s="136" customFormat="1" x14ac:dyDescent="0.2">
      <c r="B560" s="137"/>
      <c r="C560" s="168"/>
      <c r="D560" s="169" t="s">
        <v>163</v>
      </c>
      <c r="E560" s="170" t="s">
        <v>1</v>
      </c>
      <c r="F560" s="171" t="s">
        <v>85</v>
      </c>
      <c r="G560" s="168"/>
      <c r="H560" s="172">
        <v>1</v>
      </c>
      <c r="I560" s="11"/>
      <c r="J560" s="168"/>
      <c r="L560" s="137"/>
      <c r="M560" s="141"/>
      <c r="N560" s="142"/>
      <c r="O560" s="142"/>
      <c r="P560" s="142"/>
      <c r="Q560" s="142"/>
      <c r="R560" s="142"/>
      <c r="S560" s="142"/>
      <c r="T560" s="143"/>
      <c r="AT560" s="138" t="s">
        <v>163</v>
      </c>
      <c r="AU560" s="138" t="s">
        <v>87</v>
      </c>
      <c r="AV560" s="136" t="s">
        <v>87</v>
      </c>
      <c r="AW560" s="136" t="s">
        <v>32</v>
      </c>
      <c r="AX560" s="136" t="s">
        <v>85</v>
      </c>
      <c r="AY560" s="138" t="s">
        <v>155</v>
      </c>
    </row>
    <row r="561" spans="1:65" s="33" customFormat="1" ht="14.4" customHeight="1" x14ac:dyDescent="0.2">
      <c r="A561" s="30"/>
      <c r="B561" s="31"/>
      <c r="C561" s="162" t="s">
        <v>1027</v>
      </c>
      <c r="D561" s="162" t="s">
        <v>190</v>
      </c>
      <c r="E561" s="163" t="s">
        <v>1028</v>
      </c>
      <c r="F561" s="164" t="s">
        <v>1029</v>
      </c>
      <c r="G561" s="165" t="s">
        <v>1030</v>
      </c>
      <c r="H561" s="166">
        <v>50</v>
      </c>
      <c r="I561" s="10"/>
      <c r="J561" s="167">
        <f>ROUND(I561*H561,2)</f>
        <v>0</v>
      </c>
      <c r="K561" s="158"/>
      <c r="L561" s="159"/>
      <c r="M561" s="160" t="s">
        <v>1</v>
      </c>
      <c r="N561" s="161" t="s">
        <v>42</v>
      </c>
      <c r="O561" s="123"/>
      <c r="P561" s="124">
        <f>O561*H561</f>
        <v>0</v>
      </c>
      <c r="Q561" s="124">
        <v>0</v>
      </c>
      <c r="R561" s="124">
        <f>Q561*H561</f>
        <v>0</v>
      </c>
      <c r="S561" s="124">
        <v>0</v>
      </c>
      <c r="T561" s="125">
        <f>S561*H561</f>
        <v>0</v>
      </c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R561" s="126" t="s">
        <v>304</v>
      </c>
      <c r="AT561" s="126" t="s">
        <v>190</v>
      </c>
      <c r="AU561" s="126" t="s">
        <v>87</v>
      </c>
      <c r="AY561" s="20" t="s">
        <v>155</v>
      </c>
      <c r="BE561" s="127">
        <f>IF(N561="základní",J561,0)</f>
        <v>0</v>
      </c>
      <c r="BF561" s="127">
        <f>IF(N561="snížená",J561,0)</f>
        <v>0</v>
      </c>
      <c r="BG561" s="127">
        <f>IF(N561="zákl. přenesená",J561,0)</f>
        <v>0</v>
      </c>
      <c r="BH561" s="127">
        <f>IF(N561="sníž. přenesená",J561,0)</f>
        <v>0</v>
      </c>
      <c r="BI561" s="127">
        <f>IF(N561="nulová",J561,0)</f>
        <v>0</v>
      </c>
      <c r="BJ561" s="20" t="s">
        <v>85</v>
      </c>
      <c r="BK561" s="127">
        <f>ROUND(I561*H561,2)</f>
        <v>0</v>
      </c>
      <c r="BL561" s="20" t="s">
        <v>236</v>
      </c>
      <c r="BM561" s="126" t="s">
        <v>1031</v>
      </c>
    </row>
    <row r="562" spans="1:65" s="136" customFormat="1" x14ac:dyDescent="0.2">
      <c r="B562" s="137"/>
      <c r="C562" s="168"/>
      <c r="D562" s="169" t="s">
        <v>163</v>
      </c>
      <c r="E562" s="170" t="s">
        <v>1</v>
      </c>
      <c r="F562" s="171" t="s">
        <v>383</v>
      </c>
      <c r="G562" s="168"/>
      <c r="H562" s="172">
        <v>50</v>
      </c>
      <c r="I562" s="11"/>
      <c r="J562" s="168"/>
      <c r="L562" s="137"/>
      <c r="M562" s="141"/>
      <c r="N562" s="142"/>
      <c r="O562" s="142"/>
      <c r="P562" s="142"/>
      <c r="Q562" s="142"/>
      <c r="R562" s="142"/>
      <c r="S562" s="142"/>
      <c r="T562" s="143"/>
      <c r="AT562" s="138" t="s">
        <v>163</v>
      </c>
      <c r="AU562" s="138" t="s">
        <v>87</v>
      </c>
      <c r="AV562" s="136" t="s">
        <v>87</v>
      </c>
      <c r="AW562" s="136" t="s">
        <v>32</v>
      </c>
      <c r="AX562" s="136" t="s">
        <v>85</v>
      </c>
      <c r="AY562" s="138" t="s">
        <v>155</v>
      </c>
    </row>
    <row r="563" spans="1:65" s="33" customFormat="1" ht="14.4" customHeight="1" x14ac:dyDescent="0.2">
      <c r="A563" s="30"/>
      <c r="B563" s="31"/>
      <c r="C563" s="162" t="s">
        <v>1032</v>
      </c>
      <c r="D563" s="162" t="s">
        <v>190</v>
      </c>
      <c r="E563" s="163" t="s">
        <v>1033</v>
      </c>
      <c r="F563" s="164" t="s">
        <v>1034</v>
      </c>
      <c r="G563" s="165" t="s">
        <v>1035</v>
      </c>
      <c r="H563" s="166">
        <v>5</v>
      </c>
      <c r="I563" s="10"/>
      <c r="J563" s="167">
        <f>ROUND(I563*H563,2)</f>
        <v>0</v>
      </c>
      <c r="K563" s="158"/>
      <c r="L563" s="159"/>
      <c r="M563" s="160" t="s">
        <v>1</v>
      </c>
      <c r="N563" s="161" t="s">
        <v>42</v>
      </c>
      <c r="O563" s="123"/>
      <c r="P563" s="124">
        <f>O563*H563</f>
        <v>0</v>
      </c>
      <c r="Q563" s="124">
        <v>0</v>
      </c>
      <c r="R563" s="124">
        <f>Q563*H563</f>
        <v>0</v>
      </c>
      <c r="S563" s="124">
        <v>0</v>
      </c>
      <c r="T563" s="125">
        <f>S563*H563</f>
        <v>0</v>
      </c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R563" s="126" t="s">
        <v>304</v>
      </c>
      <c r="AT563" s="126" t="s">
        <v>190</v>
      </c>
      <c r="AU563" s="126" t="s">
        <v>87</v>
      </c>
      <c r="AY563" s="20" t="s">
        <v>155</v>
      </c>
      <c r="BE563" s="127">
        <f>IF(N563="základní",J563,0)</f>
        <v>0</v>
      </c>
      <c r="BF563" s="127">
        <f>IF(N563="snížená",J563,0)</f>
        <v>0</v>
      </c>
      <c r="BG563" s="127">
        <f>IF(N563="zákl. přenesená",J563,0)</f>
        <v>0</v>
      </c>
      <c r="BH563" s="127">
        <f>IF(N563="sníž. přenesená",J563,0)</f>
        <v>0</v>
      </c>
      <c r="BI563" s="127">
        <f>IF(N563="nulová",J563,0)</f>
        <v>0</v>
      </c>
      <c r="BJ563" s="20" t="s">
        <v>85</v>
      </c>
      <c r="BK563" s="127">
        <f>ROUND(I563*H563,2)</f>
        <v>0</v>
      </c>
      <c r="BL563" s="20" t="s">
        <v>236</v>
      </c>
      <c r="BM563" s="126" t="s">
        <v>1036</v>
      </c>
    </row>
    <row r="564" spans="1:65" s="136" customFormat="1" x14ac:dyDescent="0.2">
      <c r="B564" s="137"/>
      <c r="D564" s="130" t="s">
        <v>163</v>
      </c>
      <c r="E564" s="138" t="s">
        <v>1</v>
      </c>
      <c r="F564" s="139" t="s">
        <v>179</v>
      </c>
      <c r="H564" s="140">
        <v>5</v>
      </c>
      <c r="I564" s="5"/>
      <c r="L564" s="137"/>
      <c r="M564" s="141"/>
      <c r="N564" s="142"/>
      <c r="O564" s="142"/>
      <c r="P564" s="142"/>
      <c r="Q564" s="142"/>
      <c r="R564" s="142"/>
      <c r="S564" s="142"/>
      <c r="T564" s="143"/>
      <c r="AT564" s="138" t="s">
        <v>163</v>
      </c>
      <c r="AU564" s="138" t="s">
        <v>87</v>
      </c>
      <c r="AV564" s="136" t="s">
        <v>87</v>
      </c>
      <c r="AW564" s="136" t="s">
        <v>32</v>
      </c>
      <c r="AX564" s="136" t="s">
        <v>85</v>
      </c>
      <c r="AY564" s="138" t="s">
        <v>155</v>
      </c>
    </row>
    <row r="565" spans="1:65" s="33" customFormat="1" ht="14.4" customHeight="1" x14ac:dyDescent="0.2">
      <c r="A565" s="30"/>
      <c r="B565" s="31"/>
      <c r="C565" s="114" t="s">
        <v>1037</v>
      </c>
      <c r="D565" s="114" t="s">
        <v>157</v>
      </c>
      <c r="E565" s="115" t="s">
        <v>1038</v>
      </c>
      <c r="F565" s="116" t="s">
        <v>1039</v>
      </c>
      <c r="G565" s="117" t="s">
        <v>465</v>
      </c>
      <c r="H565" s="118">
        <v>2</v>
      </c>
      <c r="I565" s="4"/>
      <c r="J565" s="119">
        <f>ROUND(I565*H565,2)</f>
        <v>0</v>
      </c>
      <c r="K565" s="120"/>
      <c r="L565" s="31"/>
      <c r="M565" s="121" t="s">
        <v>1</v>
      </c>
      <c r="N565" s="122" t="s">
        <v>42</v>
      </c>
      <c r="O565" s="123"/>
      <c r="P565" s="124">
        <f>O565*H565</f>
        <v>0</v>
      </c>
      <c r="Q565" s="124">
        <v>4.2471454999999997E-3</v>
      </c>
      <c r="R565" s="124">
        <f>Q565*H565</f>
        <v>8.4942909999999993E-3</v>
      </c>
      <c r="S565" s="124">
        <v>0</v>
      </c>
      <c r="T565" s="125">
        <f>S565*H565</f>
        <v>0</v>
      </c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R565" s="126" t="s">
        <v>236</v>
      </c>
      <c r="AT565" s="126" t="s">
        <v>157</v>
      </c>
      <c r="AU565" s="126" t="s">
        <v>87</v>
      </c>
      <c r="AY565" s="20" t="s">
        <v>155</v>
      </c>
      <c r="BE565" s="127">
        <f>IF(N565="základní",J565,0)</f>
        <v>0</v>
      </c>
      <c r="BF565" s="127">
        <f>IF(N565="snížená",J565,0)</f>
        <v>0</v>
      </c>
      <c r="BG565" s="127">
        <f>IF(N565="zákl. přenesená",J565,0)</f>
        <v>0</v>
      </c>
      <c r="BH565" s="127">
        <f>IF(N565="sníž. přenesená",J565,0)</f>
        <v>0</v>
      </c>
      <c r="BI565" s="127">
        <f>IF(N565="nulová",J565,0)</f>
        <v>0</v>
      </c>
      <c r="BJ565" s="20" t="s">
        <v>85</v>
      </c>
      <c r="BK565" s="127">
        <f>ROUND(I565*H565,2)</f>
        <v>0</v>
      </c>
      <c r="BL565" s="20" t="s">
        <v>236</v>
      </c>
      <c r="BM565" s="126" t="s">
        <v>1040</v>
      </c>
    </row>
    <row r="566" spans="1:65" s="136" customFormat="1" x14ac:dyDescent="0.2">
      <c r="B566" s="137"/>
      <c r="D566" s="130" t="s">
        <v>163</v>
      </c>
      <c r="E566" s="138" t="s">
        <v>1</v>
      </c>
      <c r="F566" s="139" t="s">
        <v>87</v>
      </c>
      <c r="H566" s="140">
        <v>2</v>
      </c>
      <c r="I566" s="5"/>
      <c r="L566" s="137"/>
      <c r="M566" s="141"/>
      <c r="N566" s="142"/>
      <c r="O566" s="142"/>
      <c r="P566" s="142"/>
      <c r="Q566" s="142"/>
      <c r="R566" s="142"/>
      <c r="S566" s="142"/>
      <c r="T566" s="143"/>
      <c r="AT566" s="138" t="s">
        <v>163</v>
      </c>
      <c r="AU566" s="138" t="s">
        <v>87</v>
      </c>
      <c r="AV566" s="136" t="s">
        <v>87</v>
      </c>
      <c r="AW566" s="136" t="s">
        <v>32</v>
      </c>
      <c r="AX566" s="136" t="s">
        <v>85</v>
      </c>
      <c r="AY566" s="138" t="s">
        <v>155</v>
      </c>
    </row>
    <row r="567" spans="1:65" s="33" customFormat="1" ht="21.6" customHeight="1" x14ac:dyDescent="0.2">
      <c r="A567" s="30"/>
      <c r="B567" s="31"/>
      <c r="C567" s="114" t="s">
        <v>1041</v>
      </c>
      <c r="D567" s="114" t="s">
        <v>157</v>
      </c>
      <c r="E567" s="115" t="s">
        <v>1042</v>
      </c>
      <c r="F567" s="116" t="s">
        <v>1043</v>
      </c>
      <c r="G567" s="117" t="s">
        <v>193</v>
      </c>
      <c r="H567" s="118">
        <v>1.18</v>
      </c>
      <c r="I567" s="4"/>
      <c r="J567" s="119">
        <f>ROUND(I567*H567,2)</f>
        <v>0</v>
      </c>
      <c r="K567" s="120"/>
      <c r="L567" s="31"/>
      <c r="M567" s="121" t="s">
        <v>1</v>
      </c>
      <c r="N567" s="122" t="s">
        <v>42</v>
      </c>
      <c r="O567" s="123"/>
      <c r="P567" s="124">
        <f>O567*H567</f>
        <v>0</v>
      </c>
      <c r="Q567" s="124">
        <v>0</v>
      </c>
      <c r="R567" s="124">
        <f>Q567*H567</f>
        <v>0</v>
      </c>
      <c r="S567" s="124">
        <v>0</v>
      </c>
      <c r="T567" s="125">
        <f>S567*H567</f>
        <v>0</v>
      </c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R567" s="126" t="s">
        <v>236</v>
      </c>
      <c r="AT567" s="126" t="s">
        <v>157</v>
      </c>
      <c r="AU567" s="126" t="s">
        <v>87</v>
      </c>
      <c r="AY567" s="20" t="s">
        <v>155</v>
      </c>
      <c r="BE567" s="127">
        <f>IF(N567="základní",J567,0)</f>
        <v>0</v>
      </c>
      <c r="BF567" s="127">
        <f>IF(N567="snížená",J567,0)</f>
        <v>0</v>
      </c>
      <c r="BG567" s="127">
        <f>IF(N567="zákl. přenesená",J567,0)</f>
        <v>0</v>
      </c>
      <c r="BH567" s="127">
        <f>IF(N567="sníž. přenesená",J567,0)</f>
        <v>0</v>
      </c>
      <c r="BI567" s="127">
        <f>IF(N567="nulová",J567,0)</f>
        <v>0</v>
      </c>
      <c r="BJ567" s="20" t="s">
        <v>85</v>
      </c>
      <c r="BK567" s="127">
        <f>ROUND(I567*H567,2)</f>
        <v>0</v>
      </c>
      <c r="BL567" s="20" t="s">
        <v>236</v>
      </c>
      <c r="BM567" s="126" t="s">
        <v>1044</v>
      </c>
    </row>
    <row r="568" spans="1:65" s="101" customFormat="1" ht="22.8" customHeight="1" x14ac:dyDescent="0.25">
      <c r="B568" s="102"/>
      <c r="D568" s="103" t="s">
        <v>76</v>
      </c>
      <c r="E568" s="112" t="s">
        <v>1045</v>
      </c>
      <c r="F568" s="112" t="s">
        <v>1046</v>
      </c>
      <c r="I568" s="3"/>
      <c r="J568" s="113">
        <f>BK568</f>
        <v>0</v>
      </c>
      <c r="L568" s="102"/>
      <c r="M568" s="106"/>
      <c r="N568" s="107"/>
      <c r="O568" s="107"/>
      <c r="P568" s="108">
        <f>SUM(P569:P577)</f>
        <v>0</v>
      </c>
      <c r="Q568" s="107"/>
      <c r="R568" s="108">
        <f>SUM(R569:R577)</f>
        <v>2.9408764500000004E-2</v>
      </c>
      <c r="S568" s="107"/>
      <c r="T568" s="109">
        <f>SUM(T569:T577)</f>
        <v>0</v>
      </c>
      <c r="AR568" s="103" t="s">
        <v>87</v>
      </c>
      <c r="AT568" s="110" t="s">
        <v>76</v>
      </c>
      <c r="AU568" s="110" t="s">
        <v>85</v>
      </c>
      <c r="AY568" s="103" t="s">
        <v>155</v>
      </c>
      <c r="BK568" s="111">
        <f>SUM(BK569:BK577)</f>
        <v>0</v>
      </c>
    </row>
    <row r="569" spans="1:65" s="33" customFormat="1" ht="32.4" customHeight="1" x14ac:dyDescent="0.2">
      <c r="A569" s="30"/>
      <c r="B569" s="31"/>
      <c r="C569" s="114" t="s">
        <v>1047</v>
      </c>
      <c r="D569" s="114" t="s">
        <v>157</v>
      </c>
      <c r="E569" s="115" t="s">
        <v>1048</v>
      </c>
      <c r="F569" s="116" t="s">
        <v>1049</v>
      </c>
      <c r="G569" s="117" t="s">
        <v>465</v>
      </c>
      <c r="H569" s="118">
        <v>1</v>
      </c>
      <c r="I569" s="4"/>
      <c r="J569" s="119">
        <f>ROUND(I569*H569,2)</f>
        <v>0</v>
      </c>
      <c r="K569" s="120"/>
      <c r="L569" s="31"/>
      <c r="M569" s="121" t="s">
        <v>1</v>
      </c>
      <c r="N569" s="122" t="s">
        <v>42</v>
      </c>
      <c r="O569" s="123"/>
      <c r="P569" s="124">
        <f>O569*H569</f>
        <v>0</v>
      </c>
      <c r="Q569" s="124">
        <v>1.28087645E-2</v>
      </c>
      <c r="R569" s="124">
        <f>Q569*H569</f>
        <v>1.28087645E-2</v>
      </c>
      <c r="S569" s="124">
        <v>0</v>
      </c>
      <c r="T569" s="125">
        <f>S569*H569</f>
        <v>0</v>
      </c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R569" s="126" t="s">
        <v>236</v>
      </c>
      <c r="AT569" s="126" t="s">
        <v>157</v>
      </c>
      <c r="AU569" s="126" t="s">
        <v>87</v>
      </c>
      <c r="AY569" s="20" t="s">
        <v>155</v>
      </c>
      <c r="BE569" s="127">
        <f>IF(N569="základní",J569,0)</f>
        <v>0</v>
      </c>
      <c r="BF569" s="127">
        <f>IF(N569="snížená",J569,0)</f>
        <v>0</v>
      </c>
      <c r="BG569" s="127">
        <f>IF(N569="zákl. přenesená",J569,0)</f>
        <v>0</v>
      </c>
      <c r="BH569" s="127">
        <f>IF(N569="sníž. přenesená",J569,0)</f>
        <v>0</v>
      </c>
      <c r="BI569" s="127">
        <f>IF(N569="nulová",J569,0)</f>
        <v>0</v>
      </c>
      <c r="BJ569" s="20" t="s">
        <v>85</v>
      </c>
      <c r="BK569" s="127">
        <f>ROUND(I569*H569,2)</f>
        <v>0</v>
      </c>
      <c r="BL569" s="20" t="s">
        <v>236</v>
      </c>
      <c r="BM569" s="126" t="s">
        <v>1050</v>
      </c>
    </row>
    <row r="570" spans="1:65" s="136" customFormat="1" x14ac:dyDescent="0.2">
      <c r="B570" s="137"/>
      <c r="D570" s="130" t="s">
        <v>163</v>
      </c>
      <c r="E570" s="138" t="s">
        <v>1</v>
      </c>
      <c r="F570" s="139" t="s">
        <v>85</v>
      </c>
      <c r="H570" s="140">
        <v>1</v>
      </c>
      <c r="I570" s="5"/>
      <c r="L570" s="137"/>
      <c r="M570" s="141"/>
      <c r="N570" s="142"/>
      <c r="O570" s="142"/>
      <c r="P570" s="142"/>
      <c r="Q570" s="142"/>
      <c r="R570" s="142"/>
      <c r="S570" s="142"/>
      <c r="T570" s="143"/>
      <c r="AT570" s="138" t="s">
        <v>163</v>
      </c>
      <c r="AU570" s="138" t="s">
        <v>87</v>
      </c>
      <c r="AV570" s="136" t="s">
        <v>87</v>
      </c>
      <c r="AW570" s="136" t="s">
        <v>32</v>
      </c>
      <c r="AX570" s="136" t="s">
        <v>85</v>
      </c>
      <c r="AY570" s="138" t="s">
        <v>155</v>
      </c>
    </row>
    <row r="571" spans="1:65" s="33" customFormat="1" ht="14.4" customHeight="1" x14ac:dyDescent="0.2">
      <c r="A571" s="30"/>
      <c r="B571" s="31"/>
      <c r="C571" s="114" t="s">
        <v>1051</v>
      </c>
      <c r="D571" s="114" t="s">
        <v>157</v>
      </c>
      <c r="E571" s="115" t="s">
        <v>1052</v>
      </c>
      <c r="F571" s="116" t="s">
        <v>1053</v>
      </c>
      <c r="G571" s="117" t="s">
        <v>465</v>
      </c>
      <c r="H571" s="118">
        <v>1</v>
      </c>
      <c r="I571" s="4"/>
      <c r="J571" s="119">
        <f>ROUND(I571*H571,2)</f>
        <v>0</v>
      </c>
      <c r="K571" s="120"/>
      <c r="L571" s="31"/>
      <c r="M571" s="121" t="s">
        <v>1</v>
      </c>
      <c r="N571" s="122" t="s">
        <v>42</v>
      </c>
      <c r="O571" s="123"/>
      <c r="P571" s="124">
        <f>O571*H571</f>
        <v>0</v>
      </c>
      <c r="Q571" s="124">
        <v>1.281E-2</v>
      </c>
      <c r="R571" s="124">
        <f>Q571*H571</f>
        <v>1.281E-2</v>
      </c>
      <c r="S571" s="124">
        <v>0</v>
      </c>
      <c r="T571" s="125">
        <f>S571*H571</f>
        <v>0</v>
      </c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R571" s="126" t="s">
        <v>236</v>
      </c>
      <c r="AT571" s="126" t="s">
        <v>157</v>
      </c>
      <c r="AU571" s="126" t="s">
        <v>87</v>
      </c>
      <c r="AY571" s="20" t="s">
        <v>155</v>
      </c>
      <c r="BE571" s="127">
        <f>IF(N571="základní",J571,0)</f>
        <v>0</v>
      </c>
      <c r="BF571" s="127">
        <f>IF(N571="snížená",J571,0)</f>
        <v>0</v>
      </c>
      <c r="BG571" s="127">
        <f>IF(N571="zákl. přenesená",J571,0)</f>
        <v>0</v>
      </c>
      <c r="BH571" s="127">
        <f>IF(N571="sníž. přenesená",J571,0)</f>
        <v>0</v>
      </c>
      <c r="BI571" s="127">
        <f>IF(N571="nulová",J571,0)</f>
        <v>0</v>
      </c>
      <c r="BJ571" s="20" t="s">
        <v>85</v>
      </c>
      <c r="BK571" s="127">
        <f>ROUND(I571*H571,2)</f>
        <v>0</v>
      </c>
      <c r="BL571" s="20" t="s">
        <v>236</v>
      </c>
      <c r="BM571" s="126" t="s">
        <v>1054</v>
      </c>
    </row>
    <row r="572" spans="1:65" s="136" customFormat="1" x14ac:dyDescent="0.2">
      <c r="B572" s="137"/>
      <c r="D572" s="130" t="s">
        <v>163</v>
      </c>
      <c r="E572" s="138" t="s">
        <v>1</v>
      </c>
      <c r="F572" s="139" t="s">
        <v>85</v>
      </c>
      <c r="H572" s="140">
        <v>1</v>
      </c>
      <c r="I572" s="5"/>
      <c r="L572" s="137"/>
      <c r="M572" s="141"/>
      <c r="N572" s="142"/>
      <c r="O572" s="142"/>
      <c r="P572" s="142"/>
      <c r="Q572" s="142"/>
      <c r="R572" s="142"/>
      <c r="S572" s="142"/>
      <c r="T572" s="143"/>
      <c r="AT572" s="138" t="s">
        <v>163</v>
      </c>
      <c r="AU572" s="138" t="s">
        <v>87</v>
      </c>
      <c r="AV572" s="136" t="s">
        <v>87</v>
      </c>
      <c r="AW572" s="136" t="s">
        <v>32</v>
      </c>
      <c r="AX572" s="136" t="s">
        <v>85</v>
      </c>
      <c r="AY572" s="138" t="s">
        <v>155</v>
      </c>
    </row>
    <row r="573" spans="1:65" s="33" customFormat="1" ht="21.6" customHeight="1" x14ac:dyDescent="0.2">
      <c r="A573" s="30"/>
      <c r="B573" s="31"/>
      <c r="C573" s="114" t="s">
        <v>1055</v>
      </c>
      <c r="D573" s="114" t="s">
        <v>157</v>
      </c>
      <c r="E573" s="115" t="s">
        <v>1056</v>
      </c>
      <c r="F573" s="116" t="s">
        <v>1057</v>
      </c>
      <c r="G573" s="117" t="s">
        <v>465</v>
      </c>
      <c r="H573" s="118">
        <v>1</v>
      </c>
      <c r="I573" s="4"/>
      <c r="J573" s="119">
        <f>ROUND(I573*H573,2)</f>
        <v>0</v>
      </c>
      <c r="K573" s="120"/>
      <c r="L573" s="31"/>
      <c r="M573" s="121" t="s">
        <v>1</v>
      </c>
      <c r="N573" s="122" t="s">
        <v>42</v>
      </c>
      <c r="O573" s="123"/>
      <c r="P573" s="124">
        <f>O573*H573</f>
        <v>0</v>
      </c>
      <c r="Q573" s="124">
        <v>1.1900000000000001E-3</v>
      </c>
      <c r="R573" s="124">
        <f>Q573*H573</f>
        <v>1.1900000000000001E-3</v>
      </c>
      <c r="S573" s="124">
        <v>0</v>
      </c>
      <c r="T573" s="125">
        <f>S573*H573</f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126" t="s">
        <v>236</v>
      </c>
      <c r="AT573" s="126" t="s">
        <v>157</v>
      </c>
      <c r="AU573" s="126" t="s">
        <v>87</v>
      </c>
      <c r="AY573" s="20" t="s">
        <v>155</v>
      </c>
      <c r="BE573" s="127">
        <f>IF(N573="základní",J573,0)</f>
        <v>0</v>
      </c>
      <c r="BF573" s="127">
        <f>IF(N573="snížená",J573,0)</f>
        <v>0</v>
      </c>
      <c r="BG573" s="127">
        <f>IF(N573="zákl. přenesená",J573,0)</f>
        <v>0</v>
      </c>
      <c r="BH573" s="127">
        <f>IF(N573="sníž. přenesená",J573,0)</f>
        <v>0</v>
      </c>
      <c r="BI573" s="127">
        <f>IF(N573="nulová",J573,0)</f>
        <v>0</v>
      </c>
      <c r="BJ573" s="20" t="s">
        <v>85</v>
      </c>
      <c r="BK573" s="127">
        <f>ROUND(I573*H573,2)</f>
        <v>0</v>
      </c>
      <c r="BL573" s="20" t="s">
        <v>236</v>
      </c>
      <c r="BM573" s="126" t="s">
        <v>1058</v>
      </c>
    </row>
    <row r="574" spans="1:65" s="136" customFormat="1" x14ac:dyDescent="0.2">
      <c r="B574" s="137"/>
      <c r="D574" s="130" t="s">
        <v>163</v>
      </c>
      <c r="E574" s="138" t="s">
        <v>1</v>
      </c>
      <c r="F574" s="139" t="s">
        <v>85</v>
      </c>
      <c r="H574" s="140">
        <v>1</v>
      </c>
      <c r="I574" s="5"/>
      <c r="L574" s="137"/>
      <c r="M574" s="141"/>
      <c r="N574" s="142"/>
      <c r="O574" s="142"/>
      <c r="P574" s="142"/>
      <c r="Q574" s="142"/>
      <c r="R574" s="142"/>
      <c r="S574" s="142"/>
      <c r="T574" s="143"/>
      <c r="AT574" s="138" t="s">
        <v>163</v>
      </c>
      <c r="AU574" s="138" t="s">
        <v>87</v>
      </c>
      <c r="AV574" s="136" t="s">
        <v>87</v>
      </c>
      <c r="AW574" s="136" t="s">
        <v>32</v>
      </c>
      <c r="AX574" s="136" t="s">
        <v>85</v>
      </c>
      <c r="AY574" s="138" t="s">
        <v>155</v>
      </c>
    </row>
    <row r="575" spans="1:65" s="33" customFormat="1" ht="32.4" customHeight="1" x14ac:dyDescent="0.2">
      <c r="A575" s="30"/>
      <c r="B575" s="31"/>
      <c r="C575" s="152" t="s">
        <v>1059</v>
      </c>
      <c r="D575" s="152" t="s">
        <v>190</v>
      </c>
      <c r="E575" s="153" t="s">
        <v>1060</v>
      </c>
      <c r="F575" s="154" t="s">
        <v>1061</v>
      </c>
      <c r="G575" s="155" t="s">
        <v>218</v>
      </c>
      <c r="H575" s="156">
        <v>1</v>
      </c>
      <c r="I575" s="8"/>
      <c r="J575" s="157">
        <f>ROUND(I575*H575,2)</f>
        <v>0</v>
      </c>
      <c r="K575" s="158"/>
      <c r="L575" s="159"/>
      <c r="M575" s="160" t="s">
        <v>1</v>
      </c>
      <c r="N575" s="161" t="s">
        <v>42</v>
      </c>
      <c r="O575" s="123"/>
      <c r="P575" s="124">
        <f>O575*H575</f>
        <v>0</v>
      </c>
      <c r="Q575" s="124">
        <v>2.5999999999999999E-3</v>
      </c>
      <c r="R575" s="124">
        <f>Q575*H575</f>
        <v>2.5999999999999999E-3</v>
      </c>
      <c r="S575" s="124">
        <v>0</v>
      </c>
      <c r="T575" s="125">
        <f>S575*H575</f>
        <v>0</v>
      </c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R575" s="126" t="s">
        <v>304</v>
      </c>
      <c r="AT575" s="126" t="s">
        <v>190</v>
      </c>
      <c r="AU575" s="126" t="s">
        <v>87</v>
      </c>
      <c r="AY575" s="20" t="s">
        <v>155</v>
      </c>
      <c r="BE575" s="127">
        <f>IF(N575="základní",J575,0)</f>
        <v>0</v>
      </c>
      <c r="BF575" s="127">
        <f>IF(N575="snížená",J575,0)</f>
        <v>0</v>
      </c>
      <c r="BG575" s="127">
        <f>IF(N575="zákl. přenesená",J575,0)</f>
        <v>0</v>
      </c>
      <c r="BH575" s="127">
        <f>IF(N575="sníž. přenesená",J575,0)</f>
        <v>0</v>
      </c>
      <c r="BI575" s="127">
        <f>IF(N575="nulová",J575,0)</f>
        <v>0</v>
      </c>
      <c r="BJ575" s="20" t="s">
        <v>85</v>
      </c>
      <c r="BK575" s="127">
        <f>ROUND(I575*H575,2)</f>
        <v>0</v>
      </c>
      <c r="BL575" s="20" t="s">
        <v>236</v>
      </c>
      <c r="BM575" s="126" t="s">
        <v>1062</v>
      </c>
    </row>
    <row r="576" spans="1:65" s="136" customFormat="1" x14ac:dyDescent="0.2">
      <c r="B576" s="137"/>
      <c r="D576" s="130" t="s">
        <v>163</v>
      </c>
      <c r="E576" s="138" t="s">
        <v>1</v>
      </c>
      <c r="F576" s="139" t="s">
        <v>85</v>
      </c>
      <c r="H576" s="140">
        <v>1</v>
      </c>
      <c r="I576" s="5"/>
      <c r="L576" s="137"/>
      <c r="M576" s="141"/>
      <c r="N576" s="142"/>
      <c r="O576" s="142"/>
      <c r="P576" s="142"/>
      <c r="Q576" s="142"/>
      <c r="R576" s="142"/>
      <c r="S576" s="142"/>
      <c r="T576" s="143"/>
      <c r="AT576" s="138" t="s">
        <v>163</v>
      </c>
      <c r="AU576" s="138" t="s">
        <v>87</v>
      </c>
      <c r="AV576" s="136" t="s">
        <v>87</v>
      </c>
      <c r="AW576" s="136" t="s">
        <v>32</v>
      </c>
      <c r="AX576" s="136" t="s">
        <v>85</v>
      </c>
      <c r="AY576" s="138" t="s">
        <v>155</v>
      </c>
    </row>
    <row r="577" spans="1:65" s="33" customFormat="1" ht="21.6" customHeight="1" x14ac:dyDescent="0.2">
      <c r="A577" s="30"/>
      <c r="B577" s="31"/>
      <c r="C577" s="114" t="s">
        <v>1063</v>
      </c>
      <c r="D577" s="114" t="s">
        <v>157</v>
      </c>
      <c r="E577" s="115" t="s">
        <v>1064</v>
      </c>
      <c r="F577" s="116" t="s">
        <v>1065</v>
      </c>
      <c r="G577" s="117" t="s">
        <v>193</v>
      </c>
      <c r="H577" s="118">
        <v>2.9000000000000001E-2</v>
      </c>
      <c r="I577" s="4"/>
      <c r="J577" s="119">
        <f>ROUND(I577*H577,2)</f>
        <v>0</v>
      </c>
      <c r="K577" s="120"/>
      <c r="L577" s="31"/>
      <c r="M577" s="121" t="s">
        <v>1</v>
      </c>
      <c r="N577" s="122" t="s">
        <v>42</v>
      </c>
      <c r="O577" s="123"/>
      <c r="P577" s="124">
        <f>O577*H577</f>
        <v>0</v>
      </c>
      <c r="Q577" s="124">
        <v>0</v>
      </c>
      <c r="R577" s="124">
        <f>Q577*H577</f>
        <v>0</v>
      </c>
      <c r="S577" s="124">
        <v>0</v>
      </c>
      <c r="T577" s="125">
        <f>S577*H577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26" t="s">
        <v>236</v>
      </c>
      <c r="AT577" s="126" t="s">
        <v>157</v>
      </c>
      <c r="AU577" s="126" t="s">
        <v>87</v>
      </c>
      <c r="AY577" s="20" t="s">
        <v>155</v>
      </c>
      <c r="BE577" s="127">
        <f>IF(N577="základní",J577,0)</f>
        <v>0</v>
      </c>
      <c r="BF577" s="127">
        <f>IF(N577="snížená",J577,0)</f>
        <v>0</v>
      </c>
      <c r="BG577" s="127">
        <f>IF(N577="zákl. přenesená",J577,0)</f>
        <v>0</v>
      </c>
      <c r="BH577" s="127">
        <f>IF(N577="sníž. přenesená",J577,0)</f>
        <v>0</v>
      </c>
      <c r="BI577" s="127">
        <f>IF(N577="nulová",J577,0)</f>
        <v>0</v>
      </c>
      <c r="BJ577" s="20" t="s">
        <v>85</v>
      </c>
      <c r="BK577" s="127">
        <f>ROUND(I577*H577,2)</f>
        <v>0</v>
      </c>
      <c r="BL577" s="20" t="s">
        <v>236</v>
      </c>
      <c r="BM577" s="126" t="s">
        <v>1066</v>
      </c>
    </row>
    <row r="578" spans="1:65" s="101" customFormat="1" ht="22.8" customHeight="1" x14ac:dyDescent="0.25">
      <c r="B578" s="102"/>
      <c r="D578" s="103" t="s">
        <v>76</v>
      </c>
      <c r="E578" s="112" t="s">
        <v>1067</v>
      </c>
      <c r="F578" s="112" t="s">
        <v>1068</v>
      </c>
      <c r="I578" s="3"/>
      <c r="J578" s="113">
        <f>BK578</f>
        <v>0</v>
      </c>
      <c r="L578" s="102"/>
      <c r="M578" s="106"/>
      <c r="N578" s="107"/>
      <c r="O578" s="107"/>
      <c r="P578" s="108">
        <f>SUM(P579:P580)</f>
        <v>0</v>
      </c>
      <c r="Q578" s="107"/>
      <c r="R578" s="108">
        <f>SUM(R579:R580)</f>
        <v>1.47E-3</v>
      </c>
      <c r="S578" s="107"/>
      <c r="T578" s="109">
        <f>SUM(T579:T580)</f>
        <v>0</v>
      </c>
      <c r="AR578" s="103" t="s">
        <v>87</v>
      </c>
      <c r="AT578" s="110" t="s">
        <v>76</v>
      </c>
      <c r="AU578" s="110" t="s">
        <v>85</v>
      </c>
      <c r="AY578" s="103" t="s">
        <v>155</v>
      </c>
      <c r="BK578" s="111">
        <f>SUM(BK579:BK580)</f>
        <v>0</v>
      </c>
    </row>
    <row r="579" spans="1:65" s="33" customFormat="1" ht="32.4" customHeight="1" x14ac:dyDescent="0.2">
      <c r="A579" s="30"/>
      <c r="B579" s="31"/>
      <c r="C579" s="114" t="s">
        <v>1069</v>
      </c>
      <c r="D579" s="114" t="s">
        <v>157</v>
      </c>
      <c r="E579" s="115" t="s">
        <v>1070</v>
      </c>
      <c r="F579" s="116" t="s">
        <v>1071</v>
      </c>
      <c r="G579" s="117" t="s">
        <v>218</v>
      </c>
      <c r="H579" s="118">
        <v>1</v>
      </c>
      <c r="I579" s="4"/>
      <c r="J579" s="119">
        <f>ROUND(I579*H579,2)</f>
        <v>0</v>
      </c>
      <c r="K579" s="120"/>
      <c r="L579" s="31"/>
      <c r="M579" s="121" t="s">
        <v>1</v>
      </c>
      <c r="N579" s="122" t="s">
        <v>42</v>
      </c>
      <c r="O579" s="123"/>
      <c r="P579" s="124">
        <f>O579*H579</f>
        <v>0</v>
      </c>
      <c r="Q579" s="124">
        <v>1.47E-3</v>
      </c>
      <c r="R579" s="124">
        <f>Q579*H579</f>
        <v>1.47E-3</v>
      </c>
      <c r="S579" s="124">
        <v>0</v>
      </c>
      <c r="T579" s="125">
        <f>S579*H579</f>
        <v>0</v>
      </c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R579" s="126" t="s">
        <v>236</v>
      </c>
      <c r="AT579" s="126" t="s">
        <v>157</v>
      </c>
      <c r="AU579" s="126" t="s">
        <v>87</v>
      </c>
      <c r="AY579" s="20" t="s">
        <v>155</v>
      </c>
      <c r="BE579" s="127">
        <f>IF(N579="základní",J579,0)</f>
        <v>0</v>
      </c>
      <c r="BF579" s="127">
        <f>IF(N579="snížená",J579,0)</f>
        <v>0</v>
      </c>
      <c r="BG579" s="127">
        <f>IF(N579="zákl. přenesená",J579,0)</f>
        <v>0</v>
      </c>
      <c r="BH579" s="127">
        <f>IF(N579="sníž. přenesená",J579,0)</f>
        <v>0</v>
      </c>
      <c r="BI579" s="127">
        <f>IF(N579="nulová",J579,0)</f>
        <v>0</v>
      </c>
      <c r="BJ579" s="20" t="s">
        <v>85</v>
      </c>
      <c r="BK579" s="127">
        <f>ROUND(I579*H579,2)</f>
        <v>0</v>
      </c>
      <c r="BL579" s="20" t="s">
        <v>236</v>
      </c>
      <c r="BM579" s="126" t="s">
        <v>1072</v>
      </c>
    </row>
    <row r="580" spans="1:65" s="136" customFormat="1" x14ac:dyDescent="0.2">
      <c r="B580" s="137"/>
      <c r="D580" s="130" t="s">
        <v>163</v>
      </c>
      <c r="E580" s="138" t="s">
        <v>1</v>
      </c>
      <c r="F580" s="139" t="s">
        <v>85</v>
      </c>
      <c r="H580" s="140">
        <v>1</v>
      </c>
      <c r="I580" s="5"/>
      <c r="L580" s="137"/>
      <c r="M580" s="141"/>
      <c r="N580" s="142"/>
      <c r="O580" s="142"/>
      <c r="P580" s="142"/>
      <c r="Q580" s="142"/>
      <c r="R580" s="142"/>
      <c r="S580" s="142"/>
      <c r="T580" s="143"/>
      <c r="AT580" s="138" t="s">
        <v>163</v>
      </c>
      <c r="AU580" s="138" t="s">
        <v>87</v>
      </c>
      <c r="AV580" s="136" t="s">
        <v>87</v>
      </c>
      <c r="AW580" s="136" t="s">
        <v>32</v>
      </c>
      <c r="AX580" s="136" t="s">
        <v>85</v>
      </c>
      <c r="AY580" s="138" t="s">
        <v>155</v>
      </c>
    </row>
    <row r="581" spans="1:65" s="101" customFormat="1" ht="22.8" customHeight="1" x14ac:dyDescent="0.25">
      <c r="B581" s="102"/>
      <c r="D581" s="103" t="s">
        <v>76</v>
      </c>
      <c r="E581" s="112" t="s">
        <v>1073</v>
      </c>
      <c r="F581" s="112" t="s">
        <v>1074</v>
      </c>
      <c r="I581" s="3"/>
      <c r="J581" s="113">
        <f>BK581</f>
        <v>0</v>
      </c>
      <c r="L581" s="102"/>
      <c r="M581" s="106"/>
      <c r="N581" s="107"/>
      <c r="O581" s="107"/>
      <c r="P581" s="108">
        <f>SUM(P582:P585)</f>
        <v>0</v>
      </c>
      <c r="Q581" s="107"/>
      <c r="R581" s="108">
        <f>SUM(R582:R585)</f>
        <v>0.7226146</v>
      </c>
      <c r="S581" s="107"/>
      <c r="T581" s="109">
        <f>SUM(T582:T585)</f>
        <v>0</v>
      </c>
      <c r="AR581" s="103" t="s">
        <v>87</v>
      </c>
      <c r="AT581" s="110" t="s">
        <v>76</v>
      </c>
      <c r="AU581" s="110" t="s">
        <v>85</v>
      </c>
      <c r="AY581" s="103" t="s">
        <v>155</v>
      </c>
      <c r="BK581" s="111">
        <f>SUM(BK582:BK585)</f>
        <v>0</v>
      </c>
    </row>
    <row r="582" spans="1:65" s="33" customFormat="1" ht="21.6" customHeight="1" x14ac:dyDescent="0.2">
      <c r="A582" s="30"/>
      <c r="B582" s="31"/>
      <c r="C582" s="114" t="s">
        <v>1075</v>
      </c>
      <c r="D582" s="114" t="s">
        <v>157</v>
      </c>
      <c r="E582" s="115" t="s">
        <v>1076</v>
      </c>
      <c r="F582" s="116" t="s">
        <v>1077</v>
      </c>
      <c r="G582" s="117" t="s">
        <v>292</v>
      </c>
      <c r="H582" s="118">
        <v>43.1</v>
      </c>
      <c r="I582" s="4"/>
      <c r="J582" s="119">
        <f>ROUND(I582*H582,2)</f>
        <v>0</v>
      </c>
      <c r="K582" s="120"/>
      <c r="L582" s="31"/>
      <c r="M582" s="121" t="s">
        <v>1</v>
      </c>
      <c r="N582" s="122" t="s">
        <v>42</v>
      </c>
      <c r="O582" s="123"/>
      <c r="P582" s="124">
        <f>O582*H582</f>
        <v>0</v>
      </c>
      <c r="Q582" s="124">
        <v>0</v>
      </c>
      <c r="R582" s="124">
        <f>Q582*H582</f>
        <v>0</v>
      </c>
      <c r="S582" s="124">
        <v>0</v>
      </c>
      <c r="T582" s="125">
        <f>S582*H582</f>
        <v>0</v>
      </c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R582" s="126" t="s">
        <v>236</v>
      </c>
      <c r="AT582" s="126" t="s">
        <v>157</v>
      </c>
      <c r="AU582" s="126" t="s">
        <v>87</v>
      </c>
      <c r="AY582" s="20" t="s">
        <v>155</v>
      </c>
      <c r="BE582" s="127">
        <f>IF(N582="základní",J582,0)</f>
        <v>0</v>
      </c>
      <c r="BF582" s="127">
        <f>IF(N582="snížená",J582,0)</f>
        <v>0</v>
      </c>
      <c r="BG582" s="127">
        <f>IF(N582="zákl. přenesená",J582,0)</f>
        <v>0</v>
      </c>
      <c r="BH582" s="127">
        <f>IF(N582="sníž. přenesená",J582,0)</f>
        <v>0</v>
      </c>
      <c r="BI582" s="127">
        <f>IF(N582="nulová",J582,0)</f>
        <v>0</v>
      </c>
      <c r="BJ582" s="20" t="s">
        <v>85</v>
      </c>
      <c r="BK582" s="127">
        <f>ROUND(I582*H582,2)</f>
        <v>0</v>
      </c>
      <c r="BL582" s="20" t="s">
        <v>236</v>
      </c>
      <c r="BM582" s="126" t="s">
        <v>1078</v>
      </c>
    </row>
    <row r="583" spans="1:65" s="136" customFormat="1" x14ac:dyDescent="0.2">
      <c r="B583" s="137"/>
      <c r="D583" s="130" t="s">
        <v>163</v>
      </c>
      <c r="E583" s="138" t="s">
        <v>1</v>
      </c>
      <c r="F583" s="139" t="s">
        <v>1079</v>
      </c>
      <c r="H583" s="140">
        <v>43.1</v>
      </c>
      <c r="I583" s="5"/>
      <c r="L583" s="137"/>
      <c r="M583" s="141"/>
      <c r="N583" s="142"/>
      <c r="O583" s="142"/>
      <c r="P583" s="142"/>
      <c r="Q583" s="142"/>
      <c r="R583" s="142"/>
      <c r="S583" s="142"/>
      <c r="T583" s="143"/>
      <c r="AT583" s="138" t="s">
        <v>163</v>
      </c>
      <c r="AU583" s="138" t="s">
        <v>87</v>
      </c>
      <c r="AV583" s="136" t="s">
        <v>87</v>
      </c>
      <c r="AW583" s="136" t="s">
        <v>32</v>
      </c>
      <c r="AX583" s="136" t="s">
        <v>85</v>
      </c>
      <c r="AY583" s="138" t="s">
        <v>155</v>
      </c>
    </row>
    <row r="584" spans="1:65" s="33" customFormat="1" ht="21.6" customHeight="1" x14ac:dyDescent="0.2">
      <c r="A584" s="30"/>
      <c r="B584" s="31"/>
      <c r="C584" s="152" t="s">
        <v>1080</v>
      </c>
      <c r="D584" s="152" t="s">
        <v>190</v>
      </c>
      <c r="E584" s="153" t="s">
        <v>1081</v>
      </c>
      <c r="F584" s="154" t="s">
        <v>1082</v>
      </c>
      <c r="G584" s="155" t="s">
        <v>292</v>
      </c>
      <c r="H584" s="156">
        <v>43.530999999999999</v>
      </c>
      <c r="I584" s="8"/>
      <c r="J584" s="157">
        <f>ROUND(I584*H584,2)</f>
        <v>0</v>
      </c>
      <c r="K584" s="158"/>
      <c r="L584" s="159"/>
      <c r="M584" s="160" t="s">
        <v>1</v>
      </c>
      <c r="N584" s="161" t="s">
        <v>42</v>
      </c>
      <c r="O584" s="123"/>
      <c r="P584" s="124">
        <f>O584*H584</f>
        <v>0</v>
      </c>
      <c r="Q584" s="124">
        <v>1.66E-2</v>
      </c>
      <c r="R584" s="124">
        <f>Q584*H584</f>
        <v>0.7226146</v>
      </c>
      <c r="S584" s="124">
        <v>0</v>
      </c>
      <c r="T584" s="125">
        <f>S584*H584</f>
        <v>0</v>
      </c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26" t="s">
        <v>304</v>
      </c>
      <c r="AT584" s="126" t="s">
        <v>190</v>
      </c>
      <c r="AU584" s="126" t="s">
        <v>87</v>
      </c>
      <c r="AY584" s="20" t="s">
        <v>155</v>
      </c>
      <c r="BE584" s="127">
        <f>IF(N584="základní",J584,0)</f>
        <v>0</v>
      </c>
      <c r="BF584" s="127">
        <f>IF(N584="snížená",J584,0)</f>
        <v>0</v>
      </c>
      <c r="BG584" s="127">
        <f>IF(N584="zákl. přenesená",J584,0)</f>
        <v>0</v>
      </c>
      <c r="BH584" s="127">
        <f>IF(N584="sníž. přenesená",J584,0)</f>
        <v>0</v>
      </c>
      <c r="BI584" s="127">
        <f>IF(N584="nulová",J584,0)</f>
        <v>0</v>
      </c>
      <c r="BJ584" s="20" t="s">
        <v>85</v>
      </c>
      <c r="BK584" s="127">
        <f>ROUND(I584*H584,2)</f>
        <v>0</v>
      </c>
      <c r="BL584" s="20" t="s">
        <v>236</v>
      </c>
      <c r="BM584" s="126" t="s">
        <v>1083</v>
      </c>
    </row>
    <row r="585" spans="1:65" s="136" customFormat="1" x14ac:dyDescent="0.2">
      <c r="B585" s="137"/>
      <c r="D585" s="130" t="s">
        <v>163</v>
      </c>
      <c r="E585" s="138" t="s">
        <v>1</v>
      </c>
      <c r="F585" s="139" t="s">
        <v>1084</v>
      </c>
      <c r="H585" s="140">
        <v>43.530999999999999</v>
      </c>
      <c r="I585" s="5"/>
      <c r="L585" s="137"/>
      <c r="M585" s="141"/>
      <c r="N585" s="142"/>
      <c r="O585" s="142"/>
      <c r="P585" s="142"/>
      <c r="Q585" s="142"/>
      <c r="R585" s="142"/>
      <c r="S585" s="142"/>
      <c r="T585" s="143"/>
      <c r="AT585" s="138" t="s">
        <v>163</v>
      </c>
      <c r="AU585" s="138" t="s">
        <v>87</v>
      </c>
      <c r="AV585" s="136" t="s">
        <v>87</v>
      </c>
      <c r="AW585" s="136" t="s">
        <v>32</v>
      </c>
      <c r="AX585" s="136" t="s">
        <v>85</v>
      </c>
      <c r="AY585" s="138" t="s">
        <v>155</v>
      </c>
    </row>
    <row r="586" spans="1:65" s="101" customFormat="1" ht="25.95" customHeight="1" x14ac:dyDescent="0.25">
      <c r="B586" s="102"/>
      <c r="D586" s="103" t="s">
        <v>76</v>
      </c>
      <c r="E586" s="104" t="s">
        <v>190</v>
      </c>
      <c r="F586" s="104" t="s">
        <v>1085</v>
      </c>
      <c r="I586" s="3"/>
      <c r="J586" s="105">
        <f>BK586</f>
        <v>0</v>
      </c>
      <c r="L586" s="102"/>
      <c r="M586" s="106"/>
      <c r="N586" s="107"/>
      <c r="O586" s="107"/>
      <c r="P586" s="108">
        <f>P587</f>
        <v>0</v>
      </c>
      <c r="Q586" s="107"/>
      <c r="R586" s="108">
        <f>R587</f>
        <v>4.8000000000000007E-4</v>
      </c>
      <c r="S586" s="107"/>
      <c r="T586" s="109">
        <f>T587</f>
        <v>0</v>
      </c>
      <c r="AR586" s="103" t="s">
        <v>170</v>
      </c>
      <c r="AT586" s="110" t="s">
        <v>76</v>
      </c>
      <c r="AU586" s="110" t="s">
        <v>77</v>
      </c>
      <c r="AY586" s="103" t="s">
        <v>155</v>
      </c>
      <c r="BK586" s="111">
        <f>BK587</f>
        <v>0</v>
      </c>
    </row>
    <row r="587" spans="1:65" s="101" customFormat="1" ht="22.8" customHeight="1" x14ac:dyDescent="0.25">
      <c r="B587" s="102"/>
      <c r="D587" s="103" t="s">
        <v>76</v>
      </c>
      <c r="E587" s="112" t="s">
        <v>1086</v>
      </c>
      <c r="F587" s="112" t="s">
        <v>1087</v>
      </c>
      <c r="I587" s="3"/>
      <c r="J587" s="113">
        <f>BK587</f>
        <v>0</v>
      </c>
      <c r="L587" s="102"/>
      <c r="M587" s="106"/>
      <c r="N587" s="107"/>
      <c r="O587" s="107"/>
      <c r="P587" s="108">
        <f>SUM(P588:P589)</f>
        <v>0</v>
      </c>
      <c r="Q587" s="107"/>
      <c r="R587" s="108">
        <f>SUM(R588:R589)</f>
        <v>4.8000000000000007E-4</v>
      </c>
      <c r="S587" s="107"/>
      <c r="T587" s="109">
        <f>SUM(T588:T589)</f>
        <v>0</v>
      </c>
      <c r="AR587" s="103" t="s">
        <v>170</v>
      </c>
      <c r="AT587" s="110" t="s">
        <v>76</v>
      </c>
      <c r="AU587" s="110" t="s">
        <v>85</v>
      </c>
      <c r="AY587" s="103" t="s">
        <v>155</v>
      </c>
      <c r="BK587" s="111">
        <f>SUM(BK588:BK589)</f>
        <v>0</v>
      </c>
    </row>
    <row r="588" spans="1:65" s="33" customFormat="1" ht="21.6" customHeight="1" x14ac:dyDescent="0.2">
      <c r="A588" s="30"/>
      <c r="B588" s="31"/>
      <c r="C588" s="114" t="s">
        <v>1088</v>
      </c>
      <c r="D588" s="114" t="s">
        <v>157</v>
      </c>
      <c r="E588" s="115" t="s">
        <v>1089</v>
      </c>
      <c r="F588" s="116" t="s">
        <v>1090</v>
      </c>
      <c r="G588" s="117" t="s">
        <v>218</v>
      </c>
      <c r="H588" s="118">
        <v>3</v>
      </c>
      <c r="I588" s="4"/>
      <c r="J588" s="119">
        <f>ROUND(I588*H588,2)</f>
        <v>0</v>
      </c>
      <c r="K588" s="120"/>
      <c r="L588" s="31"/>
      <c r="M588" s="121" t="s">
        <v>1</v>
      </c>
      <c r="N588" s="122" t="s">
        <v>42</v>
      </c>
      <c r="O588" s="123"/>
      <c r="P588" s="124">
        <f>O588*H588</f>
        <v>0</v>
      </c>
      <c r="Q588" s="124">
        <v>1.6000000000000001E-4</v>
      </c>
      <c r="R588" s="124">
        <f>Q588*H588</f>
        <v>4.8000000000000007E-4</v>
      </c>
      <c r="S588" s="124">
        <v>0</v>
      </c>
      <c r="T588" s="125">
        <f>S588*H588</f>
        <v>0</v>
      </c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R588" s="126" t="s">
        <v>442</v>
      </c>
      <c r="AT588" s="126" t="s">
        <v>157</v>
      </c>
      <c r="AU588" s="126" t="s">
        <v>87</v>
      </c>
      <c r="AY588" s="20" t="s">
        <v>155</v>
      </c>
      <c r="BE588" s="127">
        <f>IF(N588="základní",J588,0)</f>
        <v>0</v>
      </c>
      <c r="BF588" s="127">
        <f>IF(N588="snížená",J588,0)</f>
        <v>0</v>
      </c>
      <c r="BG588" s="127">
        <f>IF(N588="zákl. přenesená",J588,0)</f>
        <v>0</v>
      </c>
      <c r="BH588" s="127">
        <f>IF(N588="sníž. přenesená",J588,0)</f>
        <v>0</v>
      </c>
      <c r="BI588" s="127">
        <f>IF(N588="nulová",J588,0)</f>
        <v>0</v>
      </c>
      <c r="BJ588" s="20" t="s">
        <v>85</v>
      </c>
      <c r="BK588" s="127">
        <f>ROUND(I588*H588,2)</f>
        <v>0</v>
      </c>
      <c r="BL588" s="20" t="s">
        <v>442</v>
      </c>
      <c r="BM588" s="126" t="s">
        <v>1091</v>
      </c>
    </row>
    <row r="589" spans="1:65" s="136" customFormat="1" x14ac:dyDescent="0.2">
      <c r="B589" s="137"/>
      <c r="D589" s="130" t="s">
        <v>163</v>
      </c>
      <c r="E589" s="138" t="s">
        <v>1</v>
      </c>
      <c r="F589" s="139" t="s">
        <v>170</v>
      </c>
      <c r="H589" s="140">
        <v>3</v>
      </c>
      <c r="I589" s="5"/>
      <c r="L589" s="137"/>
      <c r="M589" s="191"/>
      <c r="N589" s="192"/>
      <c r="O589" s="192"/>
      <c r="P589" s="192"/>
      <c r="Q589" s="192"/>
      <c r="R589" s="192"/>
      <c r="S589" s="192"/>
      <c r="T589" s="193"/>
      <c r="AT589" s="138" t="s">
        <v>163</v>
      </c>
      <c r="AU589" s="138" t="s">
        <v>87</v>
      </c>
      <c r="AV589" s="136" t="s">
        <v>87</v>
      </c>
      <c r="AW589" s="136" t="s">
        <v>32</v>
      </c>
      <c r="AX589" s="136" t="s">
        <v>85</v>
      </c>
      <c r="AY589" s="138" t="s">
        <v>155</v>
      </c>
    </row>
    <row r="590" spans="1:65" s="33" customFormat="1" ht="6.9" customHeight="1" x14ac:dyDescent="0.2">
      <c r="A590" s="30"/>
      <c r="B590" s="65"/>
      <c r="C590" s="66"/>
      <c r="D590" s="66"/>
      <c r="E590" s="66"/>
      <c r="F590" s="66"/>
      <c r="G590" s="66"/>
      <c r="H590" s="66"/>
      <c r="I590" s="2"/>
      <c r="J590" s="66"/>
      <c r="K590" s="66"/>
      <c r="L590" s="31"/>
      <c r="M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</row>
  </sheetData>
  <sheetProtection algorithmName="SHA-512" hashValue="9PfvoTkAnsEPczdpGJ/fgLe/BW9WZNAK1+kWKuT/YEB+TcUXJS5+RB3jpEiuZc3Efx9tB06vqQoCEvMFbQSQ6w==" saltValue="oFy4pSHp9e7pqjihmpJsZA==" spinCount="100000" sheet="1" objects="1" scenarios="1"/>
  <autoFilter ref="C131:K589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5"/>
  <sheetViews>
    <sheetView showGridLines="0" topLeftCell="A95" workbookViewId="0">
      <selection activeCell="AB142" sqref="AB142"/>
    </sheetView>
  </sheetViews>
  <sheetFormatPr defaultRowHeight="10.199999999999999" x14ac:dyDescent="0.2"/>
  <cols>
    <col min="1" max="1" width="7.140625" style="17" customWidth="1"/>
    <col min="2" max="2" width="1.42578125" style="17" customWidth="1"/>
    <col min="3" max="3" width="3.5703125" style="17" customWidth="1"/>
    <col min="4" max="4" width="3.7109375" style="17" customWidth="1"/>
    <col min="5" max="5" width="14.7109375" style="17" customWidth="1"/>
    <col min="6" max="6" width="43.5703125" style="17" customWidth="1"/>
    <col min="7" max="7" width="6" style="17" customWidth="1"/>
    <col min="8" max="8" width="9.85546875" style="17" customWidth="1"/>
    <col min="9" max="10" width="17.28515625" style="17" customWidth="1"/>
    <col min="11" max="11" width="17.28515625" style="17" hidden="1" customWidth="1"/>
    <col min="12" max="12" width="8" style="17" customWidth="1"/>
    <col min="13" max="13" width="9.28515625" style="17" hidden="1" customWidth="1"/>
    <col min="14" max="14" width="9.140625" style="17" hidden="1"/>
    <col min="15" max="20" width="12.140625" style="17" hidden="1" customWidth="1"/>
    <col min="21" max="21" width="14" style="17" hidden="1" customWidth="1"/>
    <col min="22" max="22" width="10.5703125" style="17" customWidth="1"/>
    <col min="23" max="23" width="14" style="17" customWidth="1"/>
    <col min="24" max="24" width="10.5703125" style="17" customWidth="1"/>
    <col min="25" max="25" width="12.85546875" style="17" customWidth="1"/>
    <col min="26" max="26" width="9.42578125" style="17" customWidth="1"/>
    <col min="27" max="27" width="12.85546875" style="17" customWidth="1"/>
    <col min="28" max="28" width="14" style="17" customWidth="1"/>
    <col min="29" max="29" width="9.42578125" style="17" customWidth="1"/>
    <col min="30" max="30" width="12.85546875" style="17" customWidth="1"/>
    <col min="31" max="31" width="14" style="17" customWidth="1"/>
    <col min="32" max="43" width="9.140625" style="17"/>
    <col min="44" max="65" width="9.140625" style="17" hidden="1"/>
    <col min="66" max="16384" width="9.140625" style="17"/>
  </cols>
  <sheetData>
    <row r="2" spans="1:56" ht="36.9" customHeight="1" x14ac:dyDescent="0.2">
      <c r="L2" s="18" t="s">
        <v>5</v>
      </c>
      <c r="M2" s="19"/>
      <c r="N2" s="19"/>
      <c r="O2" s="19"/>
      <c r="P2" s="19"/>
      <c r="Q2" s="19"/>
      <c r="R2" s="19"/>
      <c r="S2" s="19"/>
      <c r="T2" s="19"/>
      <c r="U2" s="19"/>
      <c r="V2" s="19"/>
      <c r="AT2" s="20" t="s">
        <v>90</v>
      </c>
      <c r="AZ2" s="21" t="s">
        <v>97</v>
      </c>
      <c r="BA2" s="21" t="s">
        <v>1092</v>
      </c>
      <c r="BB2" s="21" t="s">
        <v>1</v>
      </c>
      <c r="BC2" s="21" t="s">
        <v>1093</v>
      </c>
      <c r="BD2" s="21" t="s">
        <v>87</v>
      </c>
    </row>
    <row r="3" spans="1:56" ht="6.9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4"/>
      <c r="AT3" s="20" t="s">
        <v>87</v>
      </c>
      <c r="AZ3" s="21" t="s">
        <v>1094</v>
      </c>
      <c r="BA3" s="21" t="s">
        <v>1095</v>
      </c>
      <c r="BB3" s="21" t="s">
        <v>1</v>
      </c>
      <c r="BC3" s="21" t="s">
        <v>1096</v>
      </c>
      <c r="BD3" s="21" t="s">
        <v>87</v>
      </c>
    </row>
    <row r="4" spans="1:56" ht="24.9" customHeight="1" x14ac:dyDescent="0.2">
      <c r="B4" s="24"/>
      <c r="D4" s="25" t="s">
        <v>103</v>
      </c>
      <c r="L4" s="24"/>
      <c r="M4" s="26" t="s">
        <v>10</v>
      </c>
      <c r="AT4" s="20" t="s">
        <v>3</v>
      </c>
      <c r="AZ4" s="21" t="s">
        <v>1097</v>
      </c>
      <c r="BA4" s="21" t="s">
        <v>1098</v>
      </c>
      <c r="BB4" s="21" t="s">
        <v>1</v>
      </c>
      <c r="BC4" s="21" t="s">
        <v>1099</v>
      </c>
      <c r="BD4" s="21" t="s">
        <v>87</v>
      </c>
    </row>
    <row r="5" spans="1:56" ht="6.9" customHeight="1" x14ac:dyDescent="0.2">
      <c r="B5" s="24"/>
      <c r="L5" s="24"/>
      <c r="AZ5" s="21" t="s">
        <v>1100</v>
      </c>
      <c r="BA5" s="21" t="s">
        <v>1101</v>
      </c>
      <c r="BB5" s="21" t="s">
        <v>1</v>
      </c>
      <c r="BC5" s="21" t="s">
        <v>1102</v>
      </c>
      <c r="BD5" s="21" t="s">
        <v>87</v>
      </c>
    </row>
    <row r="6" spans="1:56" ht="12" customHeight="1" x14ac:dyDescent="0.2">
      <c r="B6" s="24"/>
      <c r="D6" s="27" t="s">
        <v>16</v>
      </c>
      <c r="L6" s="24"/>
      <c r="AZ6" s="21" t="s">
        <v>100</v>
      </c>
      <c r="BA6" s="21" t="s">
        <v>101</v>
      </c>
      <c r="BB6" s="21" t="s">
        <v>1</v>
      </c>
      <c r="BC6" s="21" t="s">
        <v>1103</v>
      </c>
      <c r="BD6" s="21" t="s">
        <v>87</v>
      </c>
    </row>
    <row r="7" spans="1:56" ht="14.4" customHeight="1" x14ac:dyDescent="0.2">
      <c r="B7" s="24"/>
      <c r="E7" s="28" t="str">
        <f>'Rekapitulace stavby'!K6</f>
        <v>STAVBA 25 METROVÉHO BAZÉNU MPS LUŽÁNKY</v>
      </c>
      <c r="F7" s="29"/>
      <c r="G7" s="29"/>
      <c r="H7" s="29"/>
      <c r="L7" s="24"/>
      <c r="AZ7" s="21" t="s">
        <v>104</v>
      </c>
      <c r="BA7" s="21" t="s">
        <v>1104</v>
      </c>
      <c r="BB7" s="21" t="s">
        <v>1</v>
      </c>
      <c r="BC7" s="21" t="s">
        <v>1105</v>
      </c>
      <c r="BD7" s="21" t="s">
        <v>87</v>
      </c>
    </row>
    <row r="8" spans="1:56" s="33" customFormat="1" ht="12" customHeight="1" x14ac:dyDescent="0.2">
      <c r="A8" s="30"/>
      <c r="B8" s="31"/>
      <c r="C8" s="30"/>
      <c r="D8" s="27" t="s">
        <v>116</v>
      </c>
      <c r="E8" s="30"/>
      <c r="F8" s="30"/>
      <c r="G8" s="30"/>
      <c r="H8" s="30"/>
      <c r="I8" s="30"/>
      <c r="J8" s="30"/>
      <c r="K8" s="30"/>
      <c r="L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Z8" s="21" t="s">
        <v>107</v>
      </c>
      <c r="BA8" s="21" t="s">
        <v>1106</v>
      </c>
      <c r="BB8" s="21" t="s">
        <v>1</v>
      </c>
      <c r="BC8" s="21" t="s">
        <v>1107</v>
      </c>
      <c r="BD8" s="21" t="s">
        <v>87</v>
      </c>
    </row>
    <row r="9" spans="1:56" s="33" customFormat="1" ht="26.4" customHeight="1" x14ac:dyDescent="0.2">
      <c r="A9" s="30"/>
      <c r="B9" s="31"/>
      <c r="C9" s="30"/>
      <c r="D9" s="30"/>
      <c r="E9" s="34" t="s">
        <v>1108</v>
      </c>
      <c r="F9" s="35"/>
      <c r="G9" s="35"/>
      <c r="H9" s="35"/>
      <c r="I9" s="30"/>
      <c r="J9" s="30"/>
      <c r="K9" s="30"/>
      <c r="L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33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33" customFormat="1" ht="12" customHeight="1" x14ac:dyDescent="0.2">
      <c r="A11" s="30"/>
      <c r="B11" s="31"/>
      <c r="C11" s="30"/>
      <c r="D11" s="27" t="s">
        <v>18</v>
      </c>
      <c r="E11" s="30"/>
      <c r="F11" s="36" t="s">
        <v>1</v>
      </c>
      <c r="G11" s="30"/>
      <c r="H11" s="30"/>
      <c r="I11" s="27" t="s">
        <v>19</v>
      </c>
      <c r="J11" s="36" t="s">
        <v>1</v>
      </c>
      <c r="K11" s="30"/>
      <c r="L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33" customFormat="1" ht="12" customHeight="1" x14ac:dyDescent="0.2">
      <c r="A12" s="30"/>
      <c r="B12" s="31"/>
      <c r="C12" s="30"/>
      <c r="D12" s="27" t="s">
        <v>20</v>
      </c>
      <c r="E12" s="30"/>
      <c r="F12" s="36" t="s">
        <v>21</v>
      </c>
      <c r="G12" s="30"/>
      <c r="H12" s="30"/>
      <c r="I12" s="27" t="s">
        <v>22</v>
      </c>
      <c r="J12" s="37" t="str">
        <f>'Rekapitulace stavby'!AN8</f>
        <v>30. 6. 2020</v>
      </c>
      <c r="K12" s="30"/>
      <c r="L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33" customFormat="1" ht="10.8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33" customFormat="1" ht="12" customHeight="1" x14ac:dyDescent="0.2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36" t="s">
        <v>1</v>
      </c>
      <c r="K14" s="30"/>
      <c r="L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33" customFormat="1" ht="18" customHeight="1" x14ac:dyDescent="0.2">
      <c r="A15" s="30"/>
      <c r="B15" s="31"/>
      <c r="C15" s="30"/>
      <c r="D15" s="30"/>
      <c r="E15" s="36" t="s">
        <v>26</v>
      </c>
      <c r="F15" s="30"/>
      <c r="G15" s="30"/>
      <c r="H15" s="30"/>
      <c r="I15" s="27" t="s">
        <v>27</v>
      </c>
      <c r="J15" s="36" t="s">
        <v>1</v>
      </c>
      <c r="K15" s="30"/>
      <c r="L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33" customFormat="1" ht="6.9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3" customFormat="1" ht="12" customHeight="1" x14ac:dyDescent="0.2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25</v>
      </c>
      <c r="J17" s="14" t="str">
        <f>'Rekapitulace stavby'!AN13</f>
        <v>Vyplň údaj</v>
      </c>
      <c r="K17" s="30"/>
      <c r="L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3" customFormat="1" ht="18" customHeight="1" x14ac:dyDescent="0.2">
      <c r="A18" s="30"/>
      <c r="B18" s="31"/>
      <c r="C18" s="30"/>
      <c r="D18" s="30"/>
      <c r="E18" s="16" t="str">
        <f>'Rekapitulace stavby'!E14</f>
        <v>Vyplň údaj</v>
      </c>
      <c r="F18" s="178"/>
      <c r="G18" s="178"/>
      <c r="H18" s="178"/>
      <c r="I18" s="27" t="s">
        <v>27</v>
      </c>
      <c r="J18" s="14" t="str">
        <f>'Rekapitulace stavby'!AN14</f>
        <v>Vyplň údaj</v>
      </c>
      <c r="K18" s="30"/>
      <c r="L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3" customFormat="1" ht="6.9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3" customFormat="1" ht="12" customHeight="1" x14ac:dyDescent="0.2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25</v>
      </c>
      <c r="J20" s="36" t="s">
        <v>1</v>
      </c>
      <c r="K20" s="30"/>
      <c r="L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3" customFormat="1" ht="18" customHeight="1" x14ac:dyDescent="0.2">
      <c r="A21" s="30"/>
      <c r="B21" s="31"/>
      <c r="C21" s="30"/>
      <c r="D21" s="30"/>
      <c r="E21" s="36" t="s">
        <v>118</v>
      </c>
      <c r="F21" s="30"/>
      <c r="G21" s="30"/>
      <c r="H21" s="30"/>
      <c r="I21" s="27" t="s">
        <v>27</v>
      </c>
      <c r="J21" s="36" t="s">
        <v>1</v>
      </c>
      <c r="K21" s="30"/>
      <c r="L21" s="3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3" customFormat="1" ht="6.9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3" customFormat="1" ht="12" customHeight="1" x14ac:dyDescent="0.2">
      <c r="A23" s="30"/>
      <c r="B23" s="31"/>
      <c r="C23" s="30"/>
      <c r="D23" s="27" t="s">
        <v>33</v>
      </c>
      <c r="E23" s="30"/>
      <c r="F23" s="30"/>
      <c r="G23" s="30"/>
      <c r="H23" s="30"/>
      <c r="I23" s="27" t="s">
        <v>25</v>
      </c>
      <c r="J23" s="36" t="s">
        <v>1</v>
      </c>
      <c r="K23" s="30"/>
      <c r="L23" s="3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3" customFormat="1" ht="18" customHeight="1" x14ac:dyDescent="0.2">
      <c r="A24" s="30"/>
      <c r="B24" s="31"/>
      <c r="C24" s="30"/>
      <c r="D24" s="30"/>
      <c r="E24" s="36" t="s">
        <v>34</v>
      </c>
      <c r="F24" s="30"/>
      <c r="G24" s="30"/>
      <c r="H24" s="30"/>
      <c r="I24" s="27" t="s">
        <v>27</v>
      </c>
      <c r="J24" s="36" t="s">
        <v>1</v>
      </c>
      <c r="K24" s="30"/>
      <c r="L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3" customFormat="1" ht="6.9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3" customFormat="1" ht="12" customHeight="1" x14ac:dyDescent="0.2">
      <c r="A26" s="30"/>
      <c r="B26" s="31"/>
      <c r="C26" s="30"/>
      <c r="D26" s="27" t="s">
        <v>35</v>
      </c>
      <c r="E26" s="30"/>
      <c r="F26" s="30"/>
      <c r="G26" s="30"/>
      <c r="H26" s="30"/>
      <c r="I26" s="30"/>
      <c r="J26" s="30"/>
      <c r="K26" s="30"/>
      <c r="L26" s="3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43" customFormat="1" ht="14.4" customHeight="1" x14ac:dyDescent="0.2">
      <c r="A27" s="39"/>
      <c r="B27" s="40"/>
      <c r="C27" s="39"/>
      <c r="D27" s="39"/>
      <c r="E27" s="41" t="s">
        <v>36</v>
      </c>
      <c r="F27" s="41"/>
      <c r="G27" s="41"/>
      <c r="H27" s="41"/>
      <c r="I27" s="39"/>
      <c r="J27" s="39"/>
      <c r="K27" s="39"/>
      <c r="L27" s="4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s="33" customFormat="1" ht="6.9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3" customFormat="1" ht="6.9" customHeight="1" x14ac:dyDescent="0.2">
      <c r="A29" s="30"/>
      <c r="B29" s="31"/>
      <c r="C29" s="30"/>
      <c r="D29" s="44"/>
      <c r="E29" s="44"/>
      <c r="F29" s="44"/>
      <c r="G29" s="44"/>
      <c r="H29" s="44"/>
      <c r="I29" s="44"/>
      <c r="J29" s="44"/>
      <c r="K29" s="44"/>
      <c r="L29" s="3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3" customFormat="1" ht="25.35" customHeight="1" x14ac:dyDescent="0.2">
      <c r="A30" s="30"/>
      <c r="B30" s="31"/>
      <c r="C30" s="30"/>
      <c r="D30" s="45" t="s">
        <v>37</v>
      </c>
      <c r="E30" s="30"/>
      <c r="F30" s="30"/>
      <c r="G30" s="30"/>
      <c r="H30" s="30"/>
      <c r="I30" s="30"/>
      <c r="J30" s="46">
        <f>ROUND(J124, 2)</f>
        <v>0</v>
      </c>
      <c r="K30" s="30"/>
      <c r="L30" s="3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3" customFormat="1" ht="6.9" customHeight="1" x14ac:dyDescent="0.2">
      <c r="A31" s="30"/>
      <c r="B31" s="31"/>
      <c r="C31" s="30"/>
      <c r="D31" s="44"/>
      <c r="E31" s="44"/>
      <c r="F31" s="44"/>
      <c r="G31" s="44"/>
      <c r="H31" s="44"/>
      <c r="I31" s="44"/>
      <c r="J31" s="44"/>
      <c r="K31" s="44"/>
      <c r="L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3" customFormat="1" ht="14.4" customHeight="1" x14ac:dyDescent="0.2">
      <c r="A32" s="30"/>
      <c r="B32" s="31"/>
      <c r="C32" s="30"/>
      <c r="D32" s="30"/>
      <c r="E32" s="30"/>
      <c r="F32" s="47" t="s">
        <v>39</v>
      </c>
      <c r="G32" s="30"/>
      <c r="H32" s="30"/>
      <c r="I32" s="47" t="s">
        <v>38</v>
      </c>
      <c r="J32" s="47" t="s">
        <v>40</v>
      </c>
      <c r="K32" s="30"/>
      <c r="L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3" customFormat="1" ht="14.4" customHeight="1" x14ac:dyDescent="0.2">
      <c r="A33" s="30"/>
      <c r="B33" s="31"/>
      <c r="C33" s="30"/>
      <c r="D33" s="48" t="s">
        <v>41</v>
      </c>
      <c r="E33" s="27" t="s">
        <v>42</v>
      </c>
      <c r="F33" s="49">
        <f>ROUND((SUM(BE124:BE344)),  2)</f>
        <v>0</v>
      </c>
      <c r="G33" s="30"/>
      <c r="H33" s="30"/>
      <c r="I33" s="50">
        <v>0.21</v>
      </c>
      <c r="J33" s="49">
        <f>ROUND(((SUM(BE124:BE344))*I33),  2)</f>
        <v>0</v>
      </c>
      <c r="K33" s="30"/>
      <c r="L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3" customFormat="1" ht="14.4" customHeight="1" x14ac:dyDescent="0.2">
      <c r="A34" s="30"/>
      <c r="B34" s="31"/>
      <c r="C34" s="30"/>
      <c r="D34" s="30"/>
      <c r="E34" s="27" t="s">
        <v>43</v>
      </c>
      <c r="F34" s="49">
        <f>ROUND((SUM(BF124:BF344)),  2)</f>
        <v>0</v>
      </c>
      <c r="G34" s="30"/>
      <c r="H34" s="30"/>
      <c r="I34" s="50">
        <v>0.15</v>
      </c>
      <c r="J34" s="49">
        <f>ROUND(((SUM(BF124:BF344))*I34),  2)</f>
        <v>0</v>
      </c>
      <c r="K34" s="30"/>
      <c r="L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3" customFormat="1" ht="14.4" hidden="1" customHeight="1" x14ac:dyDescent="0.2">
      <c r="A35" s="30"/>
      <c r="B35" s="31"/>
      <c r="C35" s="30"/>
      <c r="D35" s="30"/>
      <c r="E35" s="27" t="s">
        <v>44</v>
      </c>
      <c r="F35" s="49">
        <f>ROUND((SUM(BG124:BG344)),  2)</f>
        <v>0</v>
      </c>
      <c r="G35" s="30"/>
      <c r="H35" s="30"/>
      <c r="I35" s="50">
        <v>0.21</v>
      </c>
      <c r="J35" s="49">
        <f>0</f>
        <v>0</v>
      </c>
      <c r="K35" s="30"/>
      <c r="L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3" customFormat="1" ht="14.4" hidden="1" customHeight="1" x14ac:dyDescent="0.2">
      <c r="A36" s="30"/>
      <c r="B36" s="31"/>
      <c r="C36" s="30"/>
      <c r="D36" s="30"/>
      <c r="E36" s="27" t="s">
        <v>45</v>
      </c>
      <c r="F36" s="49">
        <f>ROUND((SUM(BH124:BH344)),  2)</f>
        <v>0</v>
      </c>
      <c r="G36" s="30"/>
      <c r="H36" s="30"/>
      <c r="I36" s="50">
        <v>0.15</v>
      </c>
      <c r="J36" s="49">
        <f>0</f>
        <v>0</v>
      </c>
      <c r="K36" s="30"/>
      <c r="L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3" customFormat="1" ht="14.4" hidden="1" customHeight="1" x14ac:dyDescent="0.2">
      <c r="A37" s="30"/>
      <c r="B37" s="31"/>
      <c r="C37" s="30"/>
      <c r="D37" s="30"/>
      <c r="E37" s="27" t="s">
        <v>46</v>
      </c>
      <c r="F37" s="49">
        <f>ROUND((SUM(BI124:BI344)),  2)</f>
        <v>0</v>
      </c>
      <c r="G37" s="30"/>
      <c r="H37" s="30"/>
      <c r="I37" s="50">
        <v>0</v>
      </c>
      <c r="J37" s="49">
        <f>0</f>
        <v>0</v>
      </c>
      <c r="K37" s="30"/>
      <c r="L37" s="3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3" customFormat="1" ht="6.9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3" customFormat="1" ht="25.35" customHeight="1" x14ac:dyDescent="0.2">
      <c r="A39" s="30"/>
      <c r="B39" s="31"/>
      <c r="C39" s="51"/>
      <c r="D39" s="52" t="s">
        <v>47</v>
      </c>
      <c r="E39" s="53"/>
      <c r="F39" s="53"/>
      <c r="G39" s="54" t="s">
        <v>48</v>
      </c>
      <c r="H39" s="55" t="s">
        <v>49</v>
      </c>
      <c r="I39" s="53"/>
      <c r="J39" s="56">
        <f>SUM(J30:J37)</f>
        <v>0</v>
      </c>
      <c r="K39" s="57"/>
      <c r="L39" s="3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3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" customHeight="1" x14ac:dyDescent="0.2">
      <c r="B41" s="24"/>
      <c r="L41" s="24"/>
    </row>
    <row r="42" spans="1:31" ht="14.4" customHeight="1" x14ac:dyDescent="0.2">
      <c r="B42" s="24"/>
      <c r="L42" s="24"/>
    </row>
    <row r="43" spans="1:31" ht="14.4" customHeight="1" x14ac:dyDescent="0.2">
      <c r="B43" s="24"/>
      <c r="L43" s="24"/>
    </row>
    <row r="44" spans="1:31" ht="14.4" customHeight="1" x14ac:dyDescent="0.2">
      <c r="B44" s="24"/>
      <c r="L44" s="24"/>
    </row>
    <row r="45" spans="1:31" ht="14.4" customHeight="1" x14ac:dyDescent="0.2">
      <c r="B45" s="24"/>
      <c r="L45" s="24"/>
    </row>
    <row r="46" spans="1:31" ht="14.4" customHeight="1" x14ac:dyDescent="0.2">
      <c r="B46" s="24"/>
      <c r="L46" s="24"/>
    </row>
    <row r="47" spans="1:31" ht="14.4" customHeight="1" x14ac:dyDescent="0.2">
      <c r="B47" s="24"/>
      <c r="L47" s="24"/>
    </row>
    <row r="48" spans="1:31" ht="14.4" customHeight="1" x14ac:dyDescent="0.2">
      <c r="B48" s="24"/>
      <c r="L48" s="24"/>
    </row>
    <row r="49" spans="1:31" ht="14.4" customHeight="1" x14ac:dyDescent="0.2">
      <c r="B49" s="24"/>
      <c r="L49" s="24"/>
    </row>
    <row r="50" spans="1:31" s="33" customFormat="1" ht="14.4" customHeight="1" x14ac:dyDescent="0.2">
      <c r="B50" s="32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32"/>
    </row>
    <row r="51" spans="1:31" x14ac:dyDescent="0.2">
      <c r="B51" s="24"/>
      <c r="L51" s="24"/>
    </row>
    <row r="52" spans="1:31" x14ac:dyDescent="0.2">
      <c r="B52" s="24"/>
      <c r="L52" s="24"/>
    </row>
    <row r="53" spans="1:31" x14ac:dyDescent="0.2">
      <c r="B53" s="24"/>
      <c r="L53" s="24"/>
    </row>
    <row r="54" spans="1:31" x14ac:dyDescent="0.2">
      <c r="B54" s="24"/>
      <c r="L54" s="24"/>
    </row>
    <row r="55" spans="1:31" x14ac:dyDescent="0.2">
      <c r="B55" s="24"/>
      <c r="L55" s="24"/>
    </row>
    <row r="56" spans="1:31" x14ac:dyDescent="0.2">
      <c r="B56" s="24"/>
      <c r="L56" s="24"/>
    </row>
    <row r="57" spans="1:31" x14ac:dyDescent="0.2">
      <c r="B57" s="24"/>
      <c r="L57" s="24"/>
    </row>
    <row r="58" spans="1:31" x14ac:dyDescent="0.2">
      <c r="B58" s="24"/>
      <c r="L58" s="24"/>
    </row>
    <row r="59" spans="1:31" x14ac:dyDescent="0.2">
      <c r="B59" s="24"/>
      <c r="L59" s="24"/>
    </row>
    <row r="60" spans="1:31" x14ac:dyDescent="0.2">
      <c r="B60" s="24"/>
      <c r="L60" s="24"/>
    </row>
    <row r="61" spans="1:31" s="33" customFormat="1" ht="13.2" x14ac:dyDescent="0.2">
      <c r="A61" s="30"/>
      <c r="B61" s="31"/>
      <c r="C61" s="30"/>
      <c r="D61" s="60" t="s">
        <v>52</v>
      </c>
      <c r="E61" s="61"/>
      <c r="F61" s="62" t="s">
        <v>53</v>
      </c>
      <c r="G61" s="60" t="s">
        <v>52</v>
      </c>
      <c r="H61" s="61"/>
      <c r="I61" s="61"/>
      <c r="J61" s="63" t="s">
        <v>53</v>
      </c>
      <c r="K61" s="61"/>
      <c r="L61" s="32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4"/>
      <c r="L62" s="24"/>
    </row>
    <row r="63" spans="1:31" x14ac:dyDescent="0.2">
      <c r="B63" s="24"/>
      <c r="L63" s="24"/>
    </row>
    <row r="64" spans="1:31" x14ac:dyDescent="0.2">
      <c r="B64" s="24"/>
      <c r="L64" s="24"/>
    </row>
    <row r="65" spans="1:31" s="33" customFormat="1" ht="13.2" x14ac:dyDescent="0.2">
      <c r="A65" s="30"/>
      <c r="B65" s="31"/>
      <c r="C65" s="30"/>
      <c r="D65" s="58" t="s">
        <v>54</v>
      </c>
      <c r="E65" s="64"/>
      <c r="F65" s="64"/>
      <c r="G65" s="58" t="s">
        <v>55</v>
      </c>
      <c r="H65" s="64"/>
      <c r="I65" s="64"/>
      <c r="J65" s="64"/>
      <c r="K65" s="64"/>
      <c r="L65" s="32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4"/>
      <c r="L66" s="24"/>
    </row>
    <row r="67" spans="1:31" x14ac:dyDescent="0.2">
      <c r="B67" s="24"/>
      <c r="L67" s="24"/>
    </row>
    <row r="68" spans="1:31" x14ac:dyDescent="0.2">
      <c r="B68" s="24"/>
      <c r="L68" s="24"/>
    </row>
    <row r="69" spans="1:31" x14ac:dyDescent="0.2">
      <c r="B69" s="24"/>
      <c r="L69" s="24"/>
    </row>
    <row r="70" spans="1:31" x14ac:dyDescent="0.2">
      <c r="B70" s="24"/>
      <c r="L70" s="24"/>
    </row>
    <row r="71" spans="1:31" x14ac:dyDescent="0.2">
      <c r="B71" s="24"/>
      <c r="L71" s="24"/>
    </row>
    <row r="72" spans="1:31" x14ac:dyDescent="0.2">
      <c r="B72" s="24"/>
      <c r="L72" s="24"/>
    </row>
    <row r="73" spans="1:31" x14ac:dyDescent="0.2">
      <c r="B73" s="24"/>
      <c r="L73" s="24"/>
    </row>
    <row r="74" spans="1:31" x14ac:dyDescent="0.2">
      <c r="B74" s="24"/>
      <c r="L74" s="24"/>
    </row>
    <row r="75" spans="1:31" x14ac:dyDescent="0.2">
      <c r="B75" s="24"/>
      <c r="L75" s="24"/>
    </row>
    <row r="76" spans="1:31" s="33" customFormat="1" ht="13.2" x14ac:dyDescent="0.2">
      <c r="A76" s="30"/>
      <c r="B76" s="31"/>
      <c r="C76" s="30"/>
      <c r="D76" s="60" t="s">
        <v>52</v>
      </c>
      <c r="E76" s="61"/>
      <c r="F76" s="62" t="s">
        <v>53</v>
      </c>
      <c r="G76" s="60" t="s">
        <v>52</v>
      </c>
      <c r="H76" s="61"/>
      <c r="I76" s="61"/>
      <c r="J76" s="63" t="s">
        <v>53</v>
      </c>
      <c r="K76" s="61"/>
      <c r="L76" s="3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3" customFormat="1" ht="14.4" customHeight="1" x14ac:dyDescent="0.2">
      <c r="A77" s="30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3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3" customFormat="1" ht="6.9" customHeight="1" x14ac:dyDescent="0.2">
      <c r="A81" s="30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32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3" customFormat="1" ht="24.9" customHeight="1" x14ac:dyDescent="0.2">
      <c r="A82" s="30"/>
      <c r="B82" s="31"/>
      <c r="C82" s="25" t="s">
        <v>120</v>
      </c>
      <c r="D82" s="30"/>
      <c r="E82" s="30"/>
      <c r="F82" s="30"/>
      <c r="G82" s="30"/>
      <c r="H82" s="30"/>
      <c r="I82" s="30"/>
      <c r="J82" s="30"/>
      <c r="K82" s="30"/>
      <c r="L82" s="32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3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2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3" customFormat="1" ht="12" customHeight="1" x14ac:dyDescent="0.2">
      <c r="A84" s="30"/>
      <c r="B84" s="31"/>
      <c r="C84" s="27" t="s">
        <v>16</v>
      </c>
      <c r="D84" s="30"/>
      <c r="E84" s="30"/>
      <c r="F84" s="30"/>
      <c r="G84" s="30"/>
      <c r="H84" s="30"/>
      <c r="I84" s="30"/>
      <c r="J84" s="30"/>
      <c r="K84" s="30"/>
      <c r="L84" s="32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3" customFormat="1" ht="14.4" customHeight="1" x14ac:dyDescent="0.2">
      <c r="A85" s="30"/>
      <c r="B85" s="31"/>
      <c r="C85" s="30"/>
      <c r="D85" s="30"/>
      <c r="E85" s="28" t="str">
        <f>E7</f>
        <v>STAVBA 25 METROVÉHO BAZÉNU MPS LUŽÁNKY</v>
      </c>
      <c r="F85" s="29"/>
      <c r="G85" s="29"/>
      <c r="H85" s="29"/>
      <c r="I85" s="30"/>
      <c r="J85" s="30"/>
      <c r="K85" s="30"/>
      <c r="L85" s="32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3" customFormat="1" ht="12" customHeight="1" x14ac:dyDescent="0.2">
      <c r="A86" s="30"/>
      <c r="B86" s="31"/>
      <c r="C86" s="27" t="s">
        <v>116</v>
      </c>
      <c r="D86" s="30"/>
      <c r="E86" s="30"/>
      <c r="F86" s="30"/>
      <c r="G86" s="30"/>
      <c r="H86" s="30"/>
      <c r="I86" s="30"/>
      <c r="J86" s="30"/>
      <c r="K86" s="30"/>
      <c r="L86" s="32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3" customFormat="1" ht="26.4" customHeight="1" x14ac:dyDescent="0.2">
      <c r="A87" s="30"/>
      <c r="B87" s="31"/>
      <c r="C87" s="30"/>
      <c r="D87" s="30"/>
      <c r="E87" s="34" t="str">
        <f>E9</f>
        <v>IO 400 - AREÁLOVÉ ROZVODY KANALIZACE DEŠŤOVÉ</v>
      </c>
      <c r="F87" s="35"/>
      <c r="G87" s="35"/>
      <c r="H87" s="35"/>
      <c r="I87" s="30"/>
      <c r="J87" s="30"/>
      <c r="K87" s="30"/>
      <c r="L87" s="32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3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2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3" customFormat="1" ht="12" customHeight="1" x14ac:dyDescent="0.2">
      <c r="A89" s="30"/>
      <c r="B89" s="31"/>
      <c r="C89" s="27" t="s">
        <v>20</v>
      </c>
      <c r="D89" s="30"/>
      <c r="E89" s="30"/>
      <c r="F89" s="36" t="str">
        <f>F12</f>
        <v>Brno-Královo Pole, MPS Lužánky, ul. Sportovní 4</v>
      </c>
      <c r="G89" s="30"/>
      <c r="H89" s="30"/>
      <c r="I89" s="27" t="s">
        <v>22</v>
      </c>
      <c r="J89" s="37" t="str">
        <f>IF(J12="","",J12)</f>
        <v>30. 6. 2020</v>
      </c>
      <c r="K89" s="30"/>
      <c r="L89" s="32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3" customFormat="1" ht="6.9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32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3" customFormat="1" ht="15.6" customHeight="1" x14ac:dyDescent="0.2">
      <c r="A91" s="30"/>
      <c r="B91" s="31"/>
      <c r="C91" s="27" t="s">
        <v>24</v>
      </c>
      <c r="D91" s="30"/>
      <c r="E91" s="30"/>
      <c r="F91" s="36" t="str">
        <f>E15</f>
        <v>Statutární město Brno, Dominikánské nám. 1, Brno</v>
      </c>
      <c r="G91" s="30"/>
      <c r="H91" s="30"/>
      <c r="I91" s="27" t="s">
        <v>30</v>
      </c>
      <c r="J91" s="69" t="str">
        <f>E21</f>
        <v>Ing. P. Kučera</v>
      </c>
      <c r="K91" s="30"/>
      <c r="L91" s="32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3" customFormat="1" ht="26.4" customHeight="1" x14ac:dyDescent="0.2">
      <c r="A92" s="30"/>
      <c r="B92" s="31"/>
      <c r="C92" s="27" t="s">
        <v>28</v>
      </c>
      <c r="D92" s="30"/>
      <c r="E92" s="30"/>
      <c r="F92" s="36" t="str">
        <f>IF(E18="","",E18)</f>
        <v>Vyplň údaj</v>
      </c>
      <c r="G92" s="30"/>
      <c r="H92" s="30"/>
      <c r="I92" s="27" t="s">
        <v>33</v>
      </c>
      <c r="J92" s="69" t="str">
        <f>E24</f>
        <v>Ing. V. Potěšilová</v>
      </c>
      <c r="K92" s="30"/>
      <c r="L92" s="32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3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2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3" customFormat="1" ht="29.25" customHeight="1" x14ac:dyDescent="0.2">
      <c r="A94" s="30"/>
      <c r="B94" s="31"/>
      <c r="C94" s="70" t="s">
        <v>121</v>
      </c>
      <c r="D94" s="51"/>
      <c r="E94" s="51"/>
      <c r="F94" s="51"/>
      <c r="G94" s="51"/>
      <c r="H94" s="51"/>
      <c r="I94" s="51"/>
      <c r="J94" s="71" t="s">
        <v>122</v>
      </c>
      <c r="K94" s="51"/>
      <c r="L94" s="32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3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32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3" customFormat="1" ht="22.8" customHeight="1" x14ac:dyDescent="0.2">
      <c r="A96" s="30"/>
      <c r="B96" s="31"/>
      <c r="C96" s="72" t="s">
        <v>123</v>
      </c>
      <c r="D96" s="30"/>
      <c r="E96" s="30"/>
      <c r="F96" s="30"/>
      <c r="G96" s="30"/>
      <c r="H96" s="30"/>
      <c r="I96" s="30"/>
      <c r="J96" s="46">
        <f>J124</f>
        <v>0</v>
      </c>
      <c r="K96" s="30"/>
      <c r="L96" s="32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20" t="s">
        <v>124</v>
      </c>
    </row>
    <row r="97" spans="1:31" s="73" customFormat="1" ht="24.9" customHeight="1" x14ac:dyDescent="0.2">
      <c r="B97" s="74"/>
      <c r="D97" s="75" t="s">
        <v>125</v>
      </c>
      <c r="E97" s="76"/>
      <c r="F97" s="76"/>
      <c r="G97" s="76"/>
      <c r="H97" s="76"/>
      <c r="I97" s="76"/>
      <c r="J97" s="77">
        <f>J125</f>
        <v>0</v>
      </c>
      <c r="L97" s="74"/>
    </row>
    <row r="98" spans="1:31" s="78" customFormat="1" ht="19.95" customHeight="1" x14ac:dyDescent="0.2">
      <c r="B98" s="79"/>
      <c r="D98" s="80" t="s">
        <v>126</v>
      </c>
      <c r="E98" s="81"/>
      <c r="F98" s="81"/>
      <c r="G98" s="81"/>
      <c r="H98" s="81"/>
      <c r="I98" s="81"/>
      <c r="J98" s="82">
        <f>J126</f>
        <v>0</v>
      </c>
      <c r="L98" s="79"/>
    </row>
    <row r="99" spans="1:31" s="78" customFormat="1" ht="19.95" customHeight="1" x14ac:dyDescent="0.2">
      <c r="B99" s="79"/>
      <c r="D99" s="80" t="s">
        <v>127</v>
      </c>
      <c r="E99" s="81"/>
      <c r="F99" s="81"/>
      <c r="G99" s="81"/>
      <c r="H99" s="81"/>
      <c r="I99" s="81"/>
      <c r="J99" s="82">
        <f>J196</f>
        <v>0</v>
      </c>
      <c r="L99" s="79"/>
    </row>
    <row r="100" spans="1:31" s="78" customFormat="1" ht="19.95" customHeight="1" x14ac:dyDescent="0.2">
      <c r="B100" s="79"/>
      <c r="D100" s="80" t="s">
        <v>128</v>
      </c>
      <c r="E100" s="81"/>
      <c r="F100" s="81"/>
      <c r="G100" s="81"/>
      <c r="H100" s="81"/>
      <c r="I100" s="81"/>
      <c r="J100" s="82">
        <f>J201</f>
        <v>0</v>
      </c>
      <c r="L100" s="79"/>
    </row>
    <row r="101" spans="1:31" s="78" customFormat="1" ht="19.95" customHeight="1" x14ac:dyDescent="0.2">
      <c r="B101" s="79"/>
      <c r="D101" s="80" t="s">
        <v>129</v>
      </c>
      <c r="E101" s="81"/>
      <c r="F101" s="81"/>
      <c r="G101" s="81"/>
      <c r="H101" s="81"/>
      <c r="I101" s="81"/>
      <c r="J101" s="82">
        <f>J270</f>
        <v>0</v>
      </c>
      <c r="L101" s="79"/>
    </row>
    <row r="102" spans="1:31" s="78" customFormat="1" ht="14.85" customHeight="1" x14ac:dyDescent="0.2">
      <c r="B102" s="79"/>
      <c r="D102" s="80" t="s">
        <v>130</v>
      </c>
      <c r="E102" s="81"/>
      <c r="F102" s="81"/>
      <c r="G102" s="81"/>
      <c r="H102" s="81"/>
      <c r="I102" s="81"/>
      <c r="J102" s="82">
        <f>J334</f>
        <v>0</v>
      </c>
      <c r="L102" s="79"/>
    </row>
    <row r="103" spans="1:31" s="73" customFormat="1" ht="24.9" customHeight="1" x14ac:dyDescent="0.2">
      <c r="B103" s="74"/>
      <c r="D103" s="75" t="s">
        <v>131</v>
      </c>
      <c r="E103" s="76"/>
      <c r="F103" s="76"/>
      <c r="G103" s="76"/>
      <c r="H103" s="76"/>
      <c r="I103" s="76"/>
      <c r="J103" s="77">
        <f>J336</f>
        <v>0</v>
      </c>
      <c r="L103" s="74"/>
    </row>
    <row r="104" spans="1:31" s="78" customFormat="1" ht="19.95" customHeight="1" x14ac:dyDescent="0.2">
      <c r="B104" s="79"/>
      <c r="D104" s="80" t="s">
        <v>133</v>
      </c>
      <c r="E104" s="81"/>
      <c r="F104" s="81"/>
      <c r="G104" s="81"/>
      <c r="H104" s="81"/>
      <c r="I104" s="81"/>
      <c r="J104" s="82">
        <f>J337</f>
        <v>0</v>
      </c>
      <c r="L104" s="79"/>
    </row>
    <row r="105" spans="1:31" s="33" customFormat="1" ht="21.75" customHeight="1" x14ac:dyDescent="0.2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32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33" customFormat="1" ht="6.9" customHeight="1" x14ac:dyDescent="0.2">
      <c r="A106" s="30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32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33" customFormat="1" ht="6.9" customHeight="1" x14ac:dyDescent="0.2">
      <c r="A110" s="30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32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3" customFormat="1" ht="24.9" customHeight="1" x14ac:dyDescent="0.2">
      <c r="A111" s="30"/>
      <c r="B111" s="31"/>
      <c r="C111" s="25" t="s">
        <v>141</v>
      </c>
      <c r="D111" s="30"/>
      <c r="E111" s="30"/>
      <c r="F111" s="30"/>
      <c r="G111" s="30"/>
      <c r="H111" s="30"/>
      <c r="I111" s="30"/>
      <c r="J111" s="30"/>
      <c r="K111" s="30"/>
      <c r="L111" s="32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3" customFormat="1" ht="6.9" customHeight="1" x14ac:dyDescent="0.2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32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3" customFormat="1" ht="12" customHeight="1" x14ac:dyDescent="0.2">
      <c r="A113" s="30"/>
      <c r="B113" s="31"/>
      <c r="C113" s="27" t="s">
        <v>16</v>
      </c>
      <c r="D113" s="30"/>
      <c r="E113" s="30"/>
      <c r="F113" s="30"/>
      <c r="G113" s="30"/>
      <c r="H113" s="30"/>
      <c r="I113" s="30"/>
      <c r="J113" s="30"/>
      <c r="K113" s="30"/>
      <c r="L113" s="32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3" customFormat="1" ht="14.4" customHeight="1" x14ac:dyDescent="0.2">
      <c r="A114" s="30"/>
      <c r="B114" s="31"/>
      <c r="C114" s="30"/>
      <c r="D114" s="30"/>
      <c r="E114" s="28" t="str">
        <f>E7</f>
        <v>STAVBA 25 METROVÉHO BAZÉNU MPS LUŽÁNKY</v>
      </c>
      <c r="F114" s="29"/>
      <c r="G114" s="29"/>
      <c r="H114" s="29"/>
      <c r="I114" s="30"/>
      <c r="J114" s="30"/>
      <c r="K114" s="30"/>
      <c r="L114" s="32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3" customFormat="1" ht="12" customHeight="1" x14ac:dyDescent="0.2">
      <c r="A115" s="30"/>
      <c r="B115" s="31"/>
      <c r="C115" s="27" t="s">
        <v>116</v>
      </c>
      <c r="D115" s="30"/>
      <c r="E115" s="30"/>
      <c r="F115" s="30"/>
      <c r="G115" s="30"/>
      <c r="H115" s="30"/>
      <c r="I115" s="30"/>
      <c r="J115" s="30"/>
      <c r="K115" s="30"/>
      <c r="L115" s="32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3" customFormat="1" ht="26.4" customHeight="1" x14ac:dyDescent="0.2">
      <c r="A116" s="30"/>
      <c r="B116" s="31"/>
      <c r="C116" s="30"/>
      <c r="D116" s="30"/>
      <c r="E116" s="34" t="str">
        <f>E9</f>
        <v>IO 400 - AREÁLOVÉ ROZVODY KANALIZACE DEŠŤOVÉ</v>
      </c>
      <c r="F116" s="35"/>
      <c r="G116" s="35"/>
      <c r="H116" s="35"/>
      <c r="I116" s="30"/>
      <c r="J116" s="30"/>
      <c r="K116" s="30"/>
      <c r="L116" s="32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3" customFormat="1" ht="6.9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32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3" customFormat="1" ht="12" customHeight="1" x14ac:dyDescent="0.2">
      <c r="A118" s="30"/>
      <c r="B118" s="31"/>
      <c r="C118" s="27" t="s">
        <v>20</v>
      </c>
      <c r="D118" s="30"/>
      <c r="E118" s="30"/>
      <c r="F118" s="36" t="str">
        <f>F12</f>
        <v>Brno-Královo Pole, MPS Lužánky, ul. Sportovní 4</v>
      </c>
      <c r="G118" s="30"/>
      <c r="H118" s="30"/>
      <c r="I118" s="27" t="s">
        <v>22</v>
      </c>
      <c r="J118" s="37" t="str">
        <f>IF(J12="","",J12)</f>
        <v>30. 6. 2020</v>
      </c>
      <c r="K118" s="30"/>
      <c r="L118" s="32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3" customFormat="1" ht="6.9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32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33" customFormat="1" ht="15.6" customHeight="1" x14ac:dyDescent="0.2">
      <c r="A120" s="30"/>
      <c r="B120" s="31"/>
      <c r="C120" s="27" t="s">
        <v>24</v>
      </c>
      <c r="D120" s="30"/>
      <c r="E120" s="30"/>
      <c r="F120" s="36" t="str">
        <f>E15</f>
        <v>Statutární město Brno, Dominikánské nám. 1, Brno</v>
      </c>
      <c r="G120" s="30"/>
      <c r="H120" s="30"/>
      <c r="I120" s="27" t="s">
        <v>30</v>
      </c>
      <c r="J120" s="69" t="str">
        <f>E21</f>
        <v>Ing. P. Kučera</v>
      </c>
      <c r="K120" s="30"/>
      <c r="L120" s="32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33" customFormat="1" ht="26.4" customHeight="1" x14ac:dyDescent="0.2">
      <c r="A121" s="30"/>
      <c r="B121" s="31"/>
      <c r="C121" s="27" t="s">
        <v>28</v>
      </c>
      <c r="D121" s="30"/>
      <c r="E121" s="30"/>
      <c r="F121" s="36" t="str">
        <f>IF(E18="","",E18)</f>
        <v>Vyplň údaj</v>
      </c>
      <c r="G121" s="30"/>
      <c r="H121" s="30"/>
      <c r="I121" s="27" t="s">
        <v>33</v>
      </c>
      <c r="J121" s="69" t="str">
        <f>E24</f>
        <v>Ing. V. Potěšilová</v>
      </c>
      <c r="K121" s="30"/>
      <c r="L121" s="32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33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32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93" customFormat="1" ht="29.25" customHeight="1" x14ac:dyDescent="0.2">
      <c r="A123" s="83"/>
      <c r="B123" s="84"/>
      <c r="C123" s="85" t="s">
        <v>142</v>
      </c>
      <c r="D123" s="86" t="s">
        <v>62</v>
      </c>
      <c r="E123" s="86" t="s">
        <v>58</v>
      </c>
      <c r="F123" s="86" t="s">
        <v>59</v>
      </c>
      <c r="G123" s="86" t="s">
        <v>143</v>
      </c>
      <c r="H123" s="86" t="s">
        <v>144</v>
      </c>
      <c r="I123" s="86" t="s">
        <v>145</v>
      </c>
      <c r="J123" s="87" t="s">
        <v>122</v>
      </c>
      <c r="K123" s="88" t="s">
        <v>146</v>
      </c>
      <c r="L123" s="89"/>
      <c r="M123" s="90" t="s">
        <v>1</v>
      </c>
      <c r="N123" s="91" t="s">
        <v>41</v>
      </c>
      <c r="O123" s="91" t="s">
        <v>147</v>
      </c>
      <c r="P123" s="91" t="s">
        <v>148</v>
      </c>
      <c r="Q123" s="91" t="s">
        <v>149</v>
      </c>
      <c r="R123" s="91" t="s">
        <v>150</v>
      </c>
      <c r="S123" s="91" t="s">
        <v>151</v>
      </c>
      <c r="T123" s="92" t="s">
        <v>152</v>
      </c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65" s="33" customFormat="1" ht="22.8" customHeight="1" x14ac:dyDescent="0.3">
      <c r="A124" s="30"/>
      <c r="B124" s="31"/>
      <c r="C124" s="94" t="s">
        <v>153</v>
      </c>
      <c r="D124" s="30"/>
      <c r="E124" s="30"/>
      <c r="F124" s="30"/>
      <c r="G124" s="30"/>
      <c r="H124" s="30"/>
      <c r="I124" s="30"/>
      <c r="J124" s="95">
        <f>BK124</f>
        <v>0</v>
      </c>
      <c r="K124" s="30"/>
      <c r="L124" s="31"/>
      <c r="M124" s="96"/>
      <c r="N124" s="97"/>
      <c r="O124" s="44"/>
      <c r="P124" s="98">
        <f>P125+P336</f>
        <v>0</v>
      </c>
      <c r="Q124" s="44"/>
      <c r="R124" s="98">
        <f>R125+R336</f>
        <v>33.173185900000007</v>
      </c>
      <c r="S124" s="44"/>
      <c r="T124" s="99">
        <f>T125+T336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20" t="s">
        <v>76</v>
      </c>
      <c r="AU124" s="20" t="s">
        <v>124</v>
      </c>
      <c r="BK124" s="100">
        <f>BK125+BK336</f>
        <v>0</v>
      </c>
    </row>
    <row r="125" spans="1:65" s="101" customFormat="1" ht="25.95" customHeight="1" x14ac:dyDescent="0.25">
      <c r="B125" s="102"/>
      <c r="D125" s="103" t="s">
        <v>76</v>
      </c>
      <c r="E125" s="104" t="s">
        <v>154</v>
      </c>
      <c r="F125" s="104" t="s">
        <v>154</v>
      </c>
      <c r="J125" s="105">
        <f>BK125</f>
        <v>0</v>
      </c>
      <c r="L125" s="102"/>
      <c r="M125" s="106"/>
      <c r="N125" s="107"/>
      <c r="O125" s="107"/>
      <c r="P125" s="108">
        <f>P126+P196+P201+P270</f>
        <v>0</v>
      </c>
      <c r="Q125" s="107"/>
      <c r="R125" s="108">
        <f>R126+R196+R201+R270</f>
        <v>33.109085900000004</v>
      </c>
      <c r="S125" s="107"/>
      <c r="T125" s="109">
        <f>T126+T196+T201+T270</f>
        <v>0</v>
      </c>
      <c r="AR125" s="103" t="s">
        <v>85</v>
      </c>
      <c r="AT125" s="110" t="s">
        <v>76</v>
      </c>
      <c r="AU125" s="110" t="s">
        <v>77</v>
      </c>
      <c r="AY125" s="103" t="s">
        <v>155</v>
      </c>
      <c r="BK125" s="111">
        <f>BK126+BK196+BK201+BK270</f>
        <v>0</v>
      </c>
    </row>
    <row r="126" spans="1:65" s="101" customFormat="1" ht="22.8" customHeight="1" x14ac:dyDescent="0.25">
      <c r="B126" s="102"/>
      <c r="D126" s="103" t="s">
        <v>76</v>
      </c>
      <c r="E126" s="112" t="s">
        <v>85</v>
      </c>
      <c r="F126" s="112" t="s">
        <v>156</v>
      </c>
      <c r="J126" s="113">
        <f>BK126</f>
        <v>0</v>
      </c>
      <c r="L126" s="102"/>
      <c r="M126" s="106"/>
      <c r="N126" s="107"/>
      <c r="O126" s="107"/>
      <c r="P126" s="108">
        <f>SUM(P127:P195)</f>
        <v>0</v>
      </c>
      <c r="Q126" s="107"/>
      <c r="R126" s="108">
        <f>SUM(R127:R195)</f>
        <v>0.59039249999999999</v>
      </c>
      <c r="S126" s="107"/>
      <c r="T126" s="109">
        <f>SUM(T127:T195)</f>
        <v>0</v>
      </c>
      <c r="AR126" s="103" t="s">
        <v>85</v>
      </c>
      <c r="AT126" s="110" t="s">
        <v>76</v>
      </c>
      <c r="AU126" s="110" t="s">
        <v>85</v>
      </c>
      <c r="AY126" s="103" t="s">
        <v>155</v>
      </c>
      <c r="BK126" s="111">
        <f>SUM(BK127:BK195)</f>
        <v>0</v>
      </c>
    </row>
    <row r="127" spans="1:65" s="33" customFormat="1" ht="21.6" customHeight="1" x14ac:dyDescent="0.2">
      <c r="A127" s="30"/>
      <c r="B127" s="31"/>
      <c r="C127" s="114" t="s">
        <v>85</v>
      </c>
      <c r="D127" s="114" t="s">
        <v>157</v>
      </c>
      <c r="E127" s="115" t="s">
        <v>158</v>
      </c>
      <c r="F127" s="116" t="s">
        <v>159</v>
      </c>
      <c r="G127" s="117" t="s">
        <v>160</v>
      </c>
      <c r="H127" s="118">
        <v>383.13499999999999</v>
      </c>
      <c r="I127" s="4"/>
      <c r="J127" s="119">
        <f>ROUND(I127*H127,2)</f>
        <v>0</v>
      </c>
      <c r="K127" s="120"/>
      <c r="L127" s="31"/>
      <c r="M127" s="121" t="s">
        <v>1</v>
      </c>
      <c r="N127" s="122" t="s">
        <v>42</v>
      </c>
      <c r="O127" s="123"/>
      <c r="P127" s="124">
        <f>O127*H127</f>
        <v>0</v>
      </c>
      <c r="Q127" s="124">
        <v>0</v>
      </c>
      <c r="R127" s="124">
        <f>Q127*H127</f>
        <v>0</v>
      </c>
      <c r="S127" s="124">
        <v>0</v>
      </c>
      <c r="T127" s="125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26" t="s">
        <v>161</v>
      </c>
      <c r="AT127" s="126" t="s">
        <v>157</v>
      </c>
      <c r="AU127" s="126" t="s">
        <v>87</v>
      </c>
      <c r="AY127" s="20" t="s">
        <v>155</v>
      </c>
      <c r="BE127" s="127">
        <f>IF(N127="základní",J127,0)</f>
        <v>0</v>
      </c>
      <c r="BF127" s="127">
        <f>IF(N127="snížená",J127,0)</f>
        <v>0</v>
      </c>
      <c r="BG127" s="127">
        <f>IF(N127="zákl. přenesená",J127,0)</f>
        <v>0</v>
      </c>
      <c r="BH127" s="127">
        <f>IF(N127="sníž. přenesená",J127,0)</f>
        <v>0</v>
      </c>
      <c r="BI127" s="127">
        <f>IF(N127="nulová",J127,0)</f>
        <v>0</v>
      </c>
      <c r="BJ127" s="20" t="s">
        <v>85</v>
      </c>
      <c r="BK127" s="127">
        <f>ROUND(I127*H127,2)</f>
        <v>0</v>
      </c>
      <c r="BL127" s="20" t="s">
        <v>161</v>
      </c>
      <c r="BM127" s="126" t="s">
        <v>1109</v>
      </c>
    </row>
    <row r="128" spans="1:65" s="128" customFormat="1" x14ac:dyDescent="0.2">
      <c r="B128" s="129"/>
      <c r="D128" s="130" t="s">
        <v>163</v>
      </c>
      <c r="E128" s="131" t="s">
        <v>1</v>
      </c>
      <c r="F128" s="132" t="s">
        <v>1110</v>
      </c>
      <c r="H128" s="131" t="s">
        <v>1</v>
      </c>
      <c r="I128" s="7"/>
      <c r="L128" s="129"/>
      <c r="M128" s="133"/>
      <c r="N128" s="134"/>
      <c r="O128" s="134"/>
      <c r="P128" s="134"/>
      <c r="Q128" s="134"/>
      <c r="R128" s="134"/>
      <c r="S128" s="134"/>
      <c r="T128" s="135"/>
      <c r="AT128" s="131" t="s">
        <v>163</v>
      </c>
      <c r="AU128" s="131" t="s">
        <v>87</v>
      </c>
      <c r="AV128" s="128" t="s">
        <v>85</v>
      </c>
      <c r="AW128" s="128" t="s">
        <v>32</v>
      </c>
      <c r="AX128" s="128" t="s">
        <v>77</v>
      </c>
      <c r="AY128" s="131" t="s">
        <v>155</v>
      </c>
    </row>
    <row r="129" spans="2:51" s="136" customFormat="1" x14ac:dyDescent="0.2">
      <c r="B129" s="137"/>
      <c r="D129" s="130" t="s">
        <v>163</v>
      </c>
      <c r="E129" s="138" t="s">
        <v>1</v>
      </c>
      <c r="F129" s="139" t="s">
        <v>1111</v>
      </c>
      <c r="H129" s="140">
        <v>2.2799999999999998</v>
      </c>
      <c r="I129" s="5"/>
      <c r="L129" s="137"/>
      <c r="M129" s="141"/>
      <c r="N129" s="142"/>
      <c r="O129" s="142"/>
      <c r="P129" s="142"/>
      <c r="Q129" s="142"/>
      <c r="R129" s="142"/>
      <c r="S129" s="142"/>
      <c r="T129" s="143"/>
      <c r="AT129" s="138" t="s">
        <v>163</v>
      </c>
      <c r="AU129" s="138" t="s">
        <v>87</v>
      </c>
      <c r="AV129" s="136" t="s">
        <v>87</v>
      </c>
      <c r="AW129" s="136" t="s">
        <v>32</v>
      </c>
      <c r="AX129" s="136" t="s">
        <v>77</v>
      </c>
      <c r="AY129" s="138" t="s">
        <v>155</v>
      </c>
    </row>
    <row r="130" spans="2:51" s="136" customFormat="1" x14ac:dyDescent="0.2">
      <c r="B130" s="137"/>
      <c r="D130" s="130" t="s">
        <v>163</v>
      </c>
      <c r="E130" s="138" t="s">
        <v>1</v>
      </c>
      <c r="F130" s="139" t="s">
        <v>1112</v>
      </c>
      <c r="H130" s="140">
        <v>32.481999999999999</v>
      </c>
      <c r="I130" s="5"/>
      <c r="L130" s="137"/>
      <c r="M130" s="141"/>
      <c r="N130" s="142"/>
      <c r="O130" s="142"/>
      <c r="P130" s="142"/>
      <c r="Q130" s="142"/>
      <c r="R130" s="142"/>
      <c r="S130" s="142"/>
      <c r="T130" s="143"/>
      <c r="AT130" s="138" t="s">
        <v>163</v>
      </c>
      <c r="AU130" s="138" t="s">
        <v>87</v>
      </c>
      <c r="AV130" s="136" t="s">
        <v>87</v>
      </c>
      <c r="AW130" s="136" t="s">
        <v>32</v>
      </c>
      <c r="AX130" s="136" t="s">
        <v>77</v>
      </c>
      <c r="AY130" s="138" t="s">
        <v>155</v>
      </c>
    </row>
    <row r="131" spans="2:51" s="136" customFormat="1" x14ac:dyDescent="0.2">
      <c r="B131" s="137"/>
      <c r="D131" s="130" t="s">
        <v>163</v>
      </c>
      <c r="E131" s="138" t="s">
        <v>1</v>
      </c>
      <c r="F131" s="139" t="s">
        <v>1113</v>
      </c>
      <c r="H131" s="140">
        <v>5.4050000000000002</v>
      </c>
      <c r="I131" s="5"/>
      <c r="L131" s="137"/>
      <c r="M131" s="141"/>
      <c r="N131" s="142"/>
      <c r="O131" s="142"/>
      <c r="P131" s="142"/>
      <c r="Q131" s="142"/>
      <c r="R131" s="142"/>
      <c r="S131" s="142"/>
      <c r="T131" s="143"/>
      <c r="AT131" s="138" t="s">
        <v>163</v>
      </c>
      <c r="AU131" s="138" t="s">
        <v>87</v>
      </c>
      <c r="AV131" s="136" t="s">
        <v>87</v>
      </c>
      <c r="AW131" s="136" t="s">
        <v>32</v>
      </c>
      <c r="AX131" s="136" t="s">
        <v>77</v>
      </c>
      <c r="AY131" s="138" t="s">
        <v>155</v>
      </c>
    </row>
    <row r="132" spans="2:51" s="136" customFormat="1" x14ac:dyDescent="0.2">
      <c r="B132" s="137"/>
      <c r="D132" s="130" t="s">
        <v>163</v>
      </c>
      <c r="E132" s="138" t="s">
        <v>1</v>
      </c>
      <c r="F132" s="139" t="s">
        <v>1114</v>
      </c>
      <c r="H132" s="140">
        <v>82.988</v>
      </c>
      <c r="I132" s="5"/>
      <c r="L132" s="137"/>
      <c r="M132" s="141"/>
      <c r="N132" s="142"/>
      <c r="O132" s="142"/>
      <c r="P132" s="142"/>
      <c r="Q132" s="142"/>
      <c r="R132" s="142"/>
      <c r="S132" s="142"/>
      <c r="T132" s="143"/>
      <c r="AT132" s="138" t="s">
        <v>163</v>
      </c>
      <c r="AU132" s="138" t="s">
        <v>87</v>
      </c>
      <c r="AV132" s="136" t="s">
        <v>87</v>
      </c>
      <c r="AW132" s="136" t="s">
        <v>32</v>
      </c>
      <c r="AX132" s="136" t="s">
        <v>77</v>
      </c>
      <c r="AY132" s="138" t="s">
        <v>155</v>
      </c>
    </row>
    <row r="133" spans="2:51" s="136" customFormat="1" x14ac:dyDescent="0.2">
      <c r="B133" s="137"/>
      <c r="D133" s="130" t="s">
        <v>163</v>
      </c>
      <c r="E133" s="138" t="s">
        <v>1</v>
      </c>
      <c r="F133" s="139" t="s">
        <v>1115</v>
      </c>
      <c r="H133" s="140">
        <v>112.527</v>
      </c>
      <c r="I133" s="5"/>
      <c r="L133" s="137"/>
      <c r="M133" s="141"/>
      <c r="N133" s="142"/>
      <c r="O133" s="142"/>
      <c r="P133" s="142"/>
      <c r="Q133" s="142"/>
      <c r="R133" s="142"/>
      <c r="S133" s="142"/>
      <c r="T133" s="143"/>
      <c r="AT133" s="138" t="s">
        <v>163</v>
      </c>
      <c r="AU133" s="138" t="s">
        <v>87</v>
      </c>
      <c r="AV133" s="136" t="s">
        <v>87</v>
      </c>
      <c r="AW133" s="136" t="s">
        <v>32</v>
      </c>
      <c r="AX133" s="136" t="s">
        <v>77</v>
      </c>
      <c r="AY133" s="138" t="s">
        <v>155</v>
      </c>
    </row>
    <row r="134" spans="2:51" s="128" customFormat="1" x14ac:dyDescent="0.2">
      <c r="B134" s="129"/>
      <c r="D134" s="130" t="s">
        <v>163</v>
      </c>
      <c r="E134" s="131" t="s">
        <v>1</v>
      </c>
      <c r="F134" s="132" t="s">
        <v>1116</v>
      </c>
      <c r="H134" s="131" t="s">
        <v>1</v>
      </c>
      <c r="I134" s="7"/>
      <c r="L134" s="129"/>
      <c r="M134" s="133"/>
      <c r="N134" s="134"/>
      <c r="O134" s="134"/>
      <c r="P134" s="134"/>
      <c r="Q134" s="134"/>
      <c r="R134" s="134"/>
      <c r="S134" s="134"/>
      <c r="T134" s="135"/>
      <c r="AT134" s="131" t="s">
        <v>163</v>
      </c>
      <c r="AU134" s="131" t="s">
        <v>87</v>
      </c>
      <c r="AV134" s="128" t="s">
        <v>85</v>
      </c>
      <c r="AW134" s="128" t="s">
        <v>32</v>
      </c>
      <c r="AX134" s="128" t="s">
        <v>77</v>
      </c>
      <c r="AY134" s="131" t="s">
        <v>155</v>
      </c>
    </row>
    <row r="135" spans="2:51" s="136" customFormat="1" x14ac:dyDescent="0.2">
      <c r="B135" s="137"/>
      <c r="D135" s="130" t="s">
        <v>163</v>
      </c>
      <c r="E135" s="138" t="s">
        <v>1</v>
      </c>
      <c r="F135" s="139" t="s">
        <v>1117</v>
      </c>
      <c r="H135" s="140">
        <v>17.216000000000001</v>
      </c>
      <c r="I135" s="5"/>
      <c r="L135" s="137"/>
      <c r="M135" s="141"/>
      <c r="N135" s="142"/>
      <c r="O135" s="142"/>
      <c r="P135" s="142"/>
      <c r="Q135" s="142"/>
      <c r="R135" s="142"/>
      <c r="S135" s="142"/>
      <c r="T135" s="143"/>
      <c r="AT135" s="138" t="s">
        <v>163</v>
      </c>
      <c r="AU135" s="138" t="s">
        <v>87</v>
      </c>
      <c r="AV135" s="136" t="s">
        <v>87</v>
      </c>
      <c r="AW135" s="136" t="s">
        <v>32</v>
      </c>
      <c r="AX135" s="136" t="s">
        <v>77</v>
      </c>
      <c r="AY135" s="138" t="s">
        <v>155</v>
      </c>
    </row>
    <row r="136" spans="2:51" s="136" customFormat="1" x14ac:dyDescent="0.2">
      <c r="B136" s="137"/>
      <c r="D136" s="130" t="s">
        <v>163</v>
      </c>
      <c r="E136" s="138" t="s">
        <v>1</v>
      </c>
      <c r="F136" s="139" t="s">
        <v>1118</v>
      </c>
      <c r="H136" s="140">
        <v>6.41</v>
      </c>
      <c r="I136" s="5"/>
      <c r="L136" s="137"/>
      <c r="M136" s="141"/>
      <c r="N136" s="142"/>
      <c r="O136" s="142"/>
      <c r="P136" s="142"/>
      <c r="Q136" s="142"/>
      <c r="R136" s="142"/>
      <c r="S136" s="142"/>
      <c r="T136" s="143"/>
      <c r="AT136" s="138" t="s">
        <v>163</v>
      </c>
      <c r="AU136" s="138" t="s">
        <v>87</v>
      </c>
      <c r="AV136" s="136" t="s">
        <v>87</v>
      </c>
      <c r="AW136" s="136" t="s">
        <v>32</v>
      </c>
      <c r="AX136" s="136" t="s">
        <v>77</v>
      </c>
      <c r="AY136" s="138" t="s">
        <v>155</v>
      </c>
    </row>
    <row r="137" spans="2:51" s="136" customFormat="1" x14ac:dyDescent="0.2">
      <c r="B137" s="137"/>
      <c r="D137" s="130" t="s">
        <v>163</v>
      </c>
      <c r="E137" s="138" t="s">
        <v>1</v>
      </c>
      <c r="F137" s="139" t="s">
        <v>1119</v>
      </c>
      <c r="H137" s="140">
        <v>13.635</v>
      </c>
      <c r="I137" s="5"/>
      <c r="L137" s="137"/>
      <c r="M137" s="141"/>
      <c r="N137" s="142"/>
      <c r="O137" s="142"/>
      <c r="P137" s="142"/>
      <c r="Q137" s="142"/>
      <c r="R137" s="142"/>
      <c r="S137" s="142"/>
      <c r="T137" s="143"/>
      <c r="AT137" s="138" t="s">
        <v>163</v>
      </c>
      <c r="AU137" s="138" t="s">
        <v>87</v>
      </c>
      <c r="AV137" s="136" t="s">
        <v>87</v>
      </c>
      <c r="AW137" s="136" t="s">
        <v>32</v>
      </c>
      <c r="AX137" s="136" t="s">
        <v>77</v>
      </c>
      <c r="AY137" s="138" t="s">
        <v>155</v>
      </c>
    </row>
    <row r="138" spans="2:51" s="136" customFormat="1" x14ac:dyDescent="0.2">
      <c r="B138" s="137"/>
      <c r="D138" s="130" t="s">
        <v>163</v>
      </c>
      <c r="E138" s="138" t="s">
        <v>1</v>
      </c>
      <c r="F138" s="139" t="s">
        <v>1120</v>
      </c>
      <c r="H138" s="140">
        <v>3.927</v>
      </c>
      <c r="I138" s="5"/>
      <c r="L138" s="137"/>
      <c r="M138" s="141"/>
      <c r="N138" s="142"/>
      <c r="O138" s="142"/>
      <c r="P138" s="142"/>
      <c r="Q138" s="142"/>
      <c r="R138" s="142"/>
      <c r="S138" s="142"/>
      <c r="T138" s="143"/>
      <c r="AT138" s="138" t="s">
        <v>163</v>
      </c>
      <c r="AU138" s="138" t="s">
        <v>87</v>
      </c>
      <c r="AV138" s="136" t="s">
        <v>87</v>
      </c>
      <c r="AW138" s="136" t="s">
        <v>32</v>
      </c>
      <c r="AX138" s="136" t="s">
        <v>77</v>
      </c>
      <c r="AY138" s="138" t="s">
        <v>155</v>
      </c>
    </row>
    <row r="139" spans="2:51" s="136" customFormat="1" x14ac:dyDescent="0.2">
      <c r="B139" s="137"/>
      <c r="D139" s="130" t="s">
        <v>163</v>
      </c>
      <c r="E139" s="138" t="s">
        <v>1</v>
      </c>
      <c r="F139" s="139" t="s">
        <v>1121</v>
      </c>
      <c r="H139" s="140">
        <v>15.939</v>
      </c>
      <c r="I139" s="5"/>
      <c r="L139" s="137"/>
      <c r="M139" s="141"/>
      <c r="N139" s="142"/>
      <c r="O139" s="142"/>
      <c r="P139" s="142"/>
      <c r="Q139" s="142"/>
      <c r="R139" s="142"/>
      <c r="S139" s="142"/>
      <c r="T139" s="143"/>
      <c r="AT139" s="138" t="s">
        <v>163</v>
      </c>
      <c r="AU139" s="138" t="s">
        <v>87</v>
      </c>
      <c r="AV139" s="136" t="s">
        <v>87</v>
      </c>
      <c r="AW139" s="136" t="s">
        <v>32</v>
      </c>
      <c r="AX139" s="136" t="s">
        <v>77</v>
      </c>
      <c r="AY139" s="138" t="s">
        <v>155</v>
      </c>
    </row>
    <row r="140" spans="2:51" s="136" customFormat="1" x14ac:dyDescent="0.2">
      <c r="B140" s="137"/>
      <c r="D140" s="130" t="s">
        <v>163</v>
      </c>
      <c r="E140" s="138" t="s">
        <v>1</v>
      </c>
      <c r="F140" s="139" t="s">
        <v>1122</v>
      </c>
      <c r="H140" s="140">
        <v>16.335000000000001</v>
      </c>
      <c r="I140" s="5"/>
      <c r="L140" s="137"/>
      <c r="M140" s="141"/>
      <c r="N140" s="142"/>
      <c r="O140" s="142"/>
      <c r="P140" s="142"/>
      <c r="Q140" s="142"/>
      <c r="R140" s="142"/>
      <c r="S140" s="142"/>
      <c r="T140" s="143"/>
      <c r="AT140" s="138" t="s">
        <v>163</v>
      </c>
      <c r="AU140" s="138" t="s">
        <v>87</v>
      </c>
      <c r="AV140" s="136" t="s">
        <v>87</v>
      </c>
      <c r="AW140" s="136" t="s">
        <v>32</v>
      </c>
      <c r="AX140" s="136" t="s">
        <v>77</v>
      </c>
      <c r="AY140" s="138" t="s">
        <v>155</v>
      </c>
    </row>
    <row r="141" spans="2:51" s="136" customFormat="1" x14ac:dyDescent="0.2">
      <c r="B141" s="137"/>
      <c r="D141" s="130" t="s">
        <v>163</v>
      </c>
      <c r="E141" s="138" t="s">
        <v>1</v>
      </c>
      <c r="F141" s="139" t="s">
        <v>1123</v>
      </c>
      <c r="H141" s="140">
        <v>16.88</v>
      </c>
      <c r="I141" s="5"/>
      <c r="L141" s="137"/>
      <c r="M141" s="141"/>
      <c r="N141" s="142"/>
      <c r="O141" s="142"/>
      <c r="P141" s="142"/>
      <c r="Q141" s="142"/>
      <c r="R141" s="142"/>
      <c r="S141" s="142"/>
      <c r="T141" s="143"/>
      <c r="AT141" s="138" t="s">
        <v>163</v>
      </c>
      <c r="AU141" s="138" t="s">
        <v>87</v>
      </c>
      <c r="AV141" s="136" t="s">
        <v>87</v>
      </c>
      <c r="AW141" s="136" t="s">
        <v>32</v>
      </c>
      <c r="AX141" s="136" t="s">
        <v>77</v>
      </c>
      <c r="AY141" s="138" t="s">
        <v>155</v>
      </c>
    </row>
    <row r="142" spans="2:51" s="136" customFormat="1" x14ac:dyDescent="0.2">
      <c r="B142" s="137"/>
      <c r="D142" s="130" t="s">
        <v>163</v>
      </c>
      <c r="E142" s="138" t="s">
        <v>1</v>
      </c>
      <c r="F142" s="139" t="s">
        <v>1124</v>
      </c>
      <c r="H142" s="140">
        <v>17.276</v>
      </c>
      <c r="I142" s="5"/>
      <c r="L142" s="137"/>
      <c r="M142" s="141"/>
      <c r="N142" s="142"/>
      <c r="O142" s="142"/>
      <c r="P142" s="142"/>
      <c r="Q142" s="142"/>
      <c r="R142" s="142"/>
      <c r="S142" s="142"/>
      <c r="T142" s="143"/>
      <c r="AT142" s="138" t="s">
        <v>163</v>
      </c>
      <c r="AU142" s="138" t="s">
        <v>87</v>
      </c>
      <c r="AV142" s="136" t="s">
        <v>87</v>
      </c>
      <c r="AW142" s="136" t="s">
        <v>32</v>
      </c>
      <c r="AX142" s="136" t="s">
        <v>77</v>
      </c>
      <c r="AY142" s="138" t="s">
        <v>155</v>
      </c>
    </row>
    <row r="143" spans="2:51" s="136" customFormat="1" x14ac:dyDescent="0.2">
      <c r="B143" s="137"/>
      <c r="D143" s="130" t="s">
        <v>163</v>
      </c>
      <c r="E143" s="138" t="s">
        <v>1</v>
      </c>
      <c r="F143" s="139" t="s">
        <v>1125</v>
      </c>
      <c r="H143" s="140">
        <v>4.4589999999999996</v>
      </c>
      <c r="I143" s="5"/>
      <c r="L143" s="137"/>
      <c r="M143" s="141"/>
      <c r="N143" s="142"/>
      <c r="O143" s="142"/>
      <c r="P143" s="142"/>
      <c r="Q143" s="142"/>
      <c r="R143" s="142"/>
      <c r="S143" s="142"/>
      <c r="T143" s="143"/>
      <c r="AT143" s="138" t="s">
        <v>163</v>
      </c>
      <c r="AU143" s="138" t="s">
        <v>87</v>
      </c>
      <c r="AV143" s="136" t="s">
        <v>87</v>
      </c>
      <c r="AW143" s="136" t="s">
        <v>32</v>
      </c>
      <c r="AX143" s="136" t="s">
        <v>77</v>
      </c>
      <c r="AY143" s="138" t="s">
        <v>155</v>
      </c>
    </row>
    <row r="144" spans="2:51" s="136" customFormat="1" x14ac:dyDescent="0.2">
      <c r="B144" s="137"/>
      <c r="D144" s="130" t="s">
        <v>163</v>
      </c>
      <c r="E144" s="138" t="s">
        <v>1</v>
      </c>
      <c r="F144" s="139" t="s">
        <v>1126</v>
      </c>
      <c r="H144" s="140">
        <v>6.6429999999999998</v>
      </c>
      <c r="I144" s="5"/>
      <c r="L144" s="137"/>
      <c r="M144" s="141"/>
      <c r="N144" s="142"/>
      <c r="O144" s="142"/>
      <c r="P144" s="142"/>
      <c r="Q144" s="142"/>
      <c r="R144" s="142"/>
      <c r="S144" s="142"/>
      <c r="T144" s="143"/>
      <c r="AT144" s="138" t="s">
        <v>163</v>
      </c>
      <c r="AU144" s="138" t="s">
        <v>87</v>
      </c>
      <c r="AV144" s="136" t="s">
        <v>87</v>
      </c>
      <c r="AW144" s="136" t="s">
        <v>32</v>
      </c>
      <c r="AX144" s="136" t="s">
        <v>77</v>
      </c>
      <c r="AY144" s="138" t="s">
        <v>155</v>
      </c>
    </row>
    <row r="145" spans="1:65" s="136" customFormat="1" x14ac:dyDescent="0.2">
      <c r="B145" s="137"/>
      <c r="D145" s="130" t="s">
        <v>163</v>
      </c>
      <c r="E145" s="138" t="s">
        <v>1</v>
      </c>
      <c r="F145" s="139" t="s">
        <v>1127</v>
      </c>
      <c r="H145" s="140">
        <v>18.821999999999999</v>
      </c>
      <c r="I145" s="5"/>
      <c r="L145" s="137"/>
      <c r="M145" s="141"/>
      <c r="N145" s="142"/>
      <c r="O145" s="142"/>
      <c r="P145" s="142"/>
      <c r="Q145" s="142"/>
      <c r="R145" s="142"/>
      <c r="S145" s="142"/>
      <c r="T145" s="143"/>
      <c r="AT145" s="138" t="s">
        <v>163</v>
      </c>
      <c r="AU145" s="138" t="s">
        <v>87</v>
      </c>
      <c r="AV145" s="136" t="s">
        <v>87</v>
      </c>
      <c r="AW145" s="136" t="s">
        <v>32</v>
      </c>
      <c r="AX145" s="136" t="s">
        <v>77</v>
      </c>
      <c r="AY145" s="138" t="s">
        <v>155</v>
      </c>
    </row>
    <row r="146" spans="1:65" s="136" customFormat="1" x14ac:dyDescent="0.2">
      <c r="B146" s="137"/>
      <c r="D146" s="130" t="s">
        <v>163</v>
      </c>
      <c r="E146" s="138" t="s">
        <v>1</v>
      </c>
      <c r="F146" s="139" t="s">
        <v>1128</v>
      </c>
      <c r="H146" s="140">
        <v>5.423</v>
      </c>
      <c r="I146" s="5"/>
      <c r="L146" s="137"/>
      <c r="M146" s="141"/>
      <c r="N146" s="142"/>
      <c r="O146" s="142"/>
      <c r="P146" s="142"/>
      <c r="Q146" s="142"/>
      <c r="R146" s="142"/>
      <c r="S146" s="142"/>
      <c r="T146" s="143"/>
      <c r="AT146" s="138" t="s">
        <v>163</v>
      </c>
      <c r="AU146" s="138" t="s">
        <v>87</v>
      </c>
      <c r="AV146" s="136" t="s">
        <v>87</v>
      </c>
      <c r="AW146" s="136" t="s">
        <v>32</v>
      </c>
      <c r="AX146" s="136" t="s">
        <v>77</v>
      </c>
      <c r="AY146" s="138" t="s">
        <v>155</v>
      </c>
    </row>
    <row r="147" spans="1:65" s="136" customFormat="1" x14ac:dyDescent="0.2">
      <c r="B147" s="137"/>
      <c r="D147" s="130" t="s">
        <v>163</v>
      </c>
      <c r="E147" s="138" t="s">
        <v>1</v>
      </c>
      <c r="F147" s="139" t="s">
        <v>1129</v>
      </c>
      <c r="H147" s="140">
        <v>4.4880000000000004</v>
      </c>
      <c r="I147" s="5"/>
      <c r="L147" s="137"/>
      <c r="M147" s="141"/>
      <c r="N147" s="142"/>
      <c r="O147" s="142"/>
      <c r="P147" s="142"/>
      <c r="Q147" s="142"/>
      <c r="R147" s="142"/>
      <c r="S147" s="142"/>
      <c r="T147" s="143"/>
      <c r="AT147" s="138" t="s">
        <v>163</v>
      </c>
      <c r="AU147" s="138" t="s">
        <v>87</v>
      </c>
      <c r="AV147" s="136" t="s">
        <v>87</v>
      </c>
      <c r="AW147" s="136" t="s">
        <v>32</v>
      </c>
      <c r="AX147" s="136" t="s">
        <v>77</v>
      </c>
      <c r="AY147" s="138" t="s">
        <v>155</v>
      </c>
    </row>
    <row r="148" spans="1:65" s="33" customFormat="1" ht="21.6" customHeight="1" x14ac:dyDescent="0.2">
      <c r="A148" s="30"/>
      <c r="B148" s="31"/>
      <c r="C148" s="114" t="s">
        <v>87</v>
      </c>
      <c r="D148" s="114" t="s">
        <v>157</v>
      </c>
      <c r="E148" s="115" t="s">
        <v>1130</v>
      </c>
      <c r="F148" s="116" t="s">
        <v>1131</v>
      </c>
      <c r="G148" s="117" t="s">
        <v>211</v>
      </c>
      <c r="H148" s="118">
        <v>223.51499999999999</v>
      </c>
      <c r="I148" s="4"/>
      <c r="J148" s="119">
        <f>ROUND(I148*H148,2)</f>
        <v>0</v>
      </c>
      <c r="K148" s="120"/>
      <c r="L148" s="31"/>
      <c r="M148" s="121" t="s">
        <v>1</v>
      </c>
      <c r="N148" s="122" t="s">
        <v>42</v>
      </c>
      <c r="O148" s="123"/>
      <c r="P148" s="124">
        <f>O148*H148</f>
        <v>0</v>
      </c>
      <c r="Q148" s="124">
        <v>8.4000000000000003E-4</v>
      </c>
      <c r="R148" s="124">
        <f>Q148*H148</f>
        <v>0.18775259999999999</v>
      </c>
      <c r="S148" s="124">
        <v>0</v>
      </c>
      <c r="T148" s="12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26" t="s">
        <v>161</v>
      </c>
      <c r="AT148" s="126" t="s">
        <v>157</v>
      </c>
      <c r="AU148" s="126" t="s">
        <v>87</v>
      </c>
      <c r="AY148" s="20" t="s">
        <v>155</v>
      </c>
      <c r="BE148" s="127">
        <f>IF(N148="základní",J148,0)</f>
        <v>0</v>
      </c>
      <c r="BF148" s="127">
        <f>IF(N148="snížená",J148,0)</f>
        <v>0</v>
      </c>
      <c r="BG148" s="127">
        <f>IF(N148="zákl. přenesená",J148,0)</f>
        <v>0</v>
      </c>
      <c r="BH148" s="127">
        <f>IF(N148="sníž. přenesená",J148,0)</f>
        <v>0</v>
      </c>
      <c r="BI148" s="127">
        <f>IF(N148="nulová",J148,0)</f>
        <v>0</v>
      </c>
      <c r="BJ148" s="20" t="s">
        <v>85</v>
      </c>
      <c r="BK148" s="127">
        <f>ROUND(I148*H148,2)</f>
        <v>0</v>
      </c>
      <c r="BL148" s="20" t="s">
        <v>161</v>
      </c>
      <c r="BM148" s="126" t="s">
        <v>1132</v>
      </c>
    </row>
    <row r="149" spans="1:65" s="136" customFormat="1" x14ac:dyDescent="0.2">
      <c r="B149" s="137"/>
      <c r="D149" s="130" t="s">
        <v>163</v>
      </c>
      <c r="E149" s="138" t="s">
        <v>1</v>
      </c>
      <c r="F149" s="139" t="s">
        <v>1133</v>
      </c>
      <c r="H149" s="140">
        <v>9.8279999999999994</v>
      </c>
      <c r="I149" s="5"/>
      <c r="L149" s="137"/>
      <c r="M149" s="141"/>
      <c r="N149" s="142"/>
      <c r="O149" s="142"/>
      <c r="P149" s="142"/>
      <c r="Q149" s="142"/>
      <c r="R149" s="142"/>
      <c r="S149" s="142"/>
      <c r="T149" s="143"/>
      <c r="AT149" s="138" t="s">
        <v>163</v>
      </c>
      <c r="AU149" s="138" t="s">
        <v>87</v>
      </c>
      <c r="AV149" s="136" t="s">
        <v>87</v>
      </c>
      <c r="AW149" s="136" t="s">
        <v>32</v>
      </c>
      <c r="AX149" s="136" t="s">
        <v>77</v>
      </c>
      <c r="AY149" s="138" t="s">
        <v>155</v>
      </c>
    </row>
    <row r="150" spans="1:65" s="136" customFormat="1" x14ac:dyDescent="0.2">
      <c r="B150" s="137"/>
      <c r="D150" s="130" t="s">
        <v>163</v>
      </c>
      <c r="E150" s="138" t="s">
        <v>1</v>
      </c>
      <c r="F150" s="139" t="s">
        <v>1134</v>
      </c>
      <c r="H150" s="140">
        <v>31.302</v>
      </c>
      <c r="I150" s="5"/>
      <c r="L150" s="137"/>
      <c r="M150" s="141"/>
      <c r="N150" s="142"/>
      <c r="O150" s="142"/>
      <c r="P150" s="142"/>
      <c r="Q150" s="142"/>
      <c r="R150" s="142"/>
      <c r="S150" s="142"/>
      <c r="T150" s="143"/>
      <c r="AT150" s="138" t="s">
        <v>163</v>
      </c>
      <c r="AU150" s="138" t="s">
        <v>87</v>
      </c>
      <c r="AV150" s="136" t="s">
        <v>87</v>
      </c>
      <c r="AW150" s="136" t="s">
        <v>32</v>
      </c>
      <c r="AX150" s="136" t="s">
        <v>77</v>
      </c>
      <c r="AY150" s="138" t="s">
        <v>155</v>
      </c>
    </row>
    <row r="151" spans="1:65" s="136" customFormat="1" x14ac:dyDescent="0.2">
      <c r="B151" s="137"/>
      <c r="D151" s="130" t="s">
        <v>163</v>
      </c>
      <c r="E151" s="138" t="s">
        <v>1</v>
      </c>
      <c r="F151" s="139" t="s">
        <v>1135</v>
      </c>
      <c r="H151" s="140">
        <v>11.654999999999999</v>
      </c>
      <c r="I151" s="5"/>
      <c r="L151" s="137"/>
      <c r="M151" s="141"/>
      <c r="N151" s="142"/>
      <c r="O151" s="142"/>
      <c r="P151" s="142"/>
      <c r="Q151" s="142"/>
      <c r="R151" s="142"/>
      <c r="S151" s="142"/>
      <c r="T151" s="143"/>
      <c r="AT151" s="138" t="s">
        <v>163</v>
      </c>
      <c r="AU151" s="138" t="s">
        <v>87</v>
      </c>
      <c r="AV151" s="136" t="s">
        <v>87</v>
      </c>
      <c r="AW151" s="136" t="s">
        <v>32</v>
      </c>
      <c r="AX151" s="136" t="s">
        <v>77</v>
      </c>
      <c r="AY151" s="138" t="s">
        <v>155</v>
      </c>
    </row>
    <row r="152" spans="1:65" s="136" customFormat="1" x14ac:dyDescent="0.2">
      <c r="B152" s="137"/>
      <c r="D152" s="130" t="s">
        <v>163</v>
      </c>
      <c r="E152" s="138" t="s">
        <v>1</v>
      </c>
      <c r="F152" s="139" t="s">
        <v>1136</v>
      </c>
      <c r="H152" s="140">
        <v>24.79</v>
      </c>
      <c r="I152" s="5"/>
      <c r="L152" s="137"/>
      <c r="M152" s="141"/>
      <c r="N152" s="142"/>
      <c r="O152" s="142"/>
      <c r="P152" s="142"/>
      <c r="Q152" s="142"/>
      <c r="R152" s="142"/>
      <c r="S152" s="142"/>
      <c r="T152" s="143"/>
      <c r="AT152" s="138" t="s">
        <v>163</v>
      </c>
      <c r="AU152" s="138" t="s">
        <v>87</v>
      </c>
      <c r="AV152" s="136" t="s">
        <v>87</v>
      </c>
      <c r="AW152" s="136" t="s">
        <v>32</v>
      </c>
      <c r="AX152" s="136" t="s">
        <v>77</v>
      </c>
      <c r="AY152" s="138" t="s">
        <v>155</v>
      </c>
    </row>
    <row r="153" spans="1:65" s="136" customFormat="1" x14ac:dyDescent="0.2">
      <c r="B153" s="137"/>
      <c r="D153" s="130" t="s">
        <v>163</v>
      </c>
      <c r="E153" s="138" t="s">
        <v>1</v>
      </c>
      <c r="F153" s="139" t="s">
        <v>1137</v>
      </c>
      <c r="H153" s="140">
        <v>7.14</v>
      </c>
      <c r="I153" s="5"/>
      <c r="L153" s="137"/>
      <c r="M153" s="141"/>
      <c r="N153" s="142"/>
      <c r="O153" s="142"/>
      <c r="P153" s="142"/>
      <c r="Q153" s="142"/>
      <c r="R153" s="142"/>
      <c r="S153" s="142"/>
      <c r="T153" s="143"/>
      <c r="AT153" s="138" t="s">
        <v>163</v>
      </c>
      <c r="AU153" s="138" t="s">
        <v>87</v>
      </c>
      <c r="AV153" s="136" t="s">
        <v>87</v>
      </c>
      <c r="AW153" s="136" t="s">
        <v>32</v>
      </c>
      <c r="AX153" s="136" t="s">
        <v>77</v>
      </c>
      <c r="AY153" s="138" t="s">
        <v>155</v>
      </c>
    </row>
    <row r="154" spans="1:65" s="136" customFormat="1" x14ac:dyDescent="0.2">
      <c r="B154" s="137"/>
      <c r="D154" s="130" t="s">
        <v>163</v>
      </c>
      <c r="E154" s="138" t="s">
        <v>1</v>
      </c>
      <c r="F154" s="139" t="s">
        <v>1138</v>
      </c>
      <c r="H154" s="140">
        <v>28.98</v>
      </c>
      <c r="I154" s="5"/>
      <c r="L154" s="137"/>
      <c r="M154" s="141"/>
      <c r="N154" s="142"/>
      <c r="O154" s="142"/>
      <c r="P154" s="142"/>
      <c r="Q154" s="142"/>
      <c r="R154" s="142"/>
      <c r="S154" s="142"/>
      <c r="T154" s="143"/>
      <c r="AT154" s="138" t="s">
        <v>163</v>
      </c>
      <c r="AU154" s="138" t="s">
        <v>87</v>
      </c>
      <c r="AV154" s="136" t="s">
        <v>87</v>
      </c>
      <c r="AW154" s="136" t="s">
        <v>32</v>
      </c>
      <c r="AX154" s="136" t="s">
        <v>77</v>
      </c>
      <c r="AY154" s="138" t="s">
        <v>155</v>
      </c>
    </row>
    <row r="155" spans="1:65" s="136" customFormat="1" x14ac:dyDescent="0.2">
      <c r="B155" s="137"/>
      <c r="D155" s="130" t="s">
        <v>163</v>
      </c>
      <c r="E155" s="138" t="s">
        <v>1</v>
      </c>
      <c r="F155" s="139" t="s">
        <v>1139</v>
      </c>
      <c r="H155" s="140">
        <v>29.7</v>
      </c>
      <c r="I155" s="5"/>
      <c r="L155" s="137"/>
      <c r="M155" s="141"/>
      <c r="N155" s="142"/>
      <c r="O155" s="142"/>
      <c r="P155" s="142"/>
      <c r="Q155" s="142"/>
      <c r="R155" s="142"/>
      <c r="S155" s="142"/>
      <c r="T155" s="143"/>
      <c r="AT155" s="138" t="s">
        <v>163</v>
      </c>
      <c r="AU155" s="138" t="s">
        <v>87</v>
      </c>
      <c r="AV155" s="136" t="s">
        <v>87</v>
      </c>
      <c r="AW155" s="136" t="s">
        <v>32</v>
      </c>
      <c r="AX155" s="136" t="s">
        <v>77</v>
      </c>
      <c r="AY155" s="138" t="s">
        <v>155</v>
      </c>
    </row>
    <row r="156" spans="1:65" s="136" customFormat="1" x14ac:dyDescent="0.2">
      <c r="B156" s="137"/>
      <c r="D156" s="130" t="s">
        <v>163</v>
      </c>
      <c r="E156" s="138" t="s">
        <v>1</v>
      </c>
      <c r="F156" s="139" t="s">
        <v>1140</v>
      </c>
      <c r="H156" s="140">
        <v>30.69</v>
      </c>
      <c r="I156" s="5"/>
      <c r="L156" s="137"/>
      <c r="M156" s="141"/>
      <c r="N156" s="142"/>
      <c r="O156" s="142"/>
      <c r="P156" s="142"/>
      <c r="Q156" s="142"/>
      <c r="R156" s="142"/>
      <c r="S156" s="142"/>
      <c r="T156" s="143"/>
      <c r="AT156" s="138" t="s">
        <v>163</v>
      </c>
      <c r="AU156" s="138" t="s">
        <v>87</v>
      </c>
      <c r="AV156" s="136" t="s">
        <v>87</v>
      </c>
      <c r="AW156" s="136" t="s">
        <v>32</v>
      </c>
      <c r="AX156" s="136" t="s">
        <v>77</v>
      </c>
      <c r="AY156" s="138" t="s">
        <v>155</v>
      </c>
    </row>
    <row r="157" spans="1:65" s="136" customFormat="1" x14ac:dyDescent="0.2">
      <c r="B157" s="137"/>
      <c r="D157" s="130" t="s">
        <v>163</v>
      </c>
      <c r="E157" s="138" t="s">
        <v>1</v>
      </c>
      <c r="F157" s="139" t="s">
        <v>1141</v>
      </c>
      <c r="H157" s="140">
        <v>31.41</v>
      </c>
      <c r="I157" s="5"/>
      <c r="L157" s="137"/>
      <c r="M157" s="141"/>
      <c r="N157" s="142"/>
      <c r="O157" s="142"/>
      <c r="P157" s="142"/>
      <c r="Q157" s="142"/>
      <c r="R157" s="142"/>
      <c r="S157" s="142"/>
      <c r="T157" s="143"/>
      <c r="AT157" s="138" t="s">
        <v>163</v>
      </c>
      <c r="AU157" s="138" t="s">
        <v>87</v>
      </c>
      <c r="AV157" s="136" t="s">
        <v>87</v>
      </c>
      <c r="AW157" s="136" t="s">
        <v>32</v>
      </c>
      <c r="AX157" s="136" t="s">
        <v>77</v>
      </c>
      <c r="AY157" s="138" t="s">
        <v>155</v>
      </c>
    </row>
    <row r="158" spans="1:65" s="136" customFormat="1" x14ac:dyDescent="0.2">
      <c r="B158" s="137"/>
      <c r="D158" s="130" t="s">
        <v>163</v>
      </c>
      <c r="E158" s="138" t="s">
        <v>1</v>
      </c>
      <c r="F158" s="139" t="s">
        <v>1142</v>
      </c>
      <c r="H158" s="140">
        <v>9.86</v>
      </c>
      <c r="I158" s="5"/>
      <c r="L158" s="137"/>
      <c r="M158" s="141"/>
      <c r="N158" s="142"/>
      <c r="O158" s="142"/>
      <c r="P158" s="142"/>
      <c r="Q158" s="142"/>
      <c r="R158" s="142"/>
      <c r="S158" s="142"/>
      <c r="T158" s="143"/>
      <c r="AT158" s="138" t="s">
        <v>163</v>
      </c>
      <c r="AU158" s="138" t="s">
        <v>87</v>
      </c>
      <c r="AV158" s="136" t="s">
        <v>87</v>
      </c>
      <c r="AW158" s="136" t="s">
        <v>32</v>
      </c>
      <c r="AX158" s="136" t="s">
        <v>77</v>
      </c>
      <c r="AY158" s="138" t="s">
        <v>155</v>
      </c>
    </row>
    <row r="159" spans="1:65" s="136" customFormat="1" x14ac:dyDescent="0.2">
      <c r="B159" s="137"/>
      <c r="D159" s="130" t="s">
        <v>163</v>
      </c>
      <c r="E159" s="138" t="s">
        <v>1</v>
      </c>
      <c r="F159" s="139" t="s">
        <v>1143</v>
      </c>
      <c r="H159" s="140">
        <v>8.16</v>
      </c>
      <c r="I159" s="5"/>
      <c r="L159" s="137"/>
      <c r="M159" s="141"/>
      <c r="N159" s="142"/>
      <c r="O159" s="142"/>
      <c r="P159" s="142"/>
      <c r="Q159" s="142"/>
      <c r="R159" s="142"/>
      <c r="S159" s="142"/>
      <c r="T159" s="143"/>
      <c r="AT159" s="138" t="s">
        <v>163</v>
      </c>
      <c r="AU159" s="138" t="s">
        <v>87</v>
      </c>
      <c r="AV159" s="136" t="s">
        <v>87</v>
      </c>
      <c r="AW159" s="136" t="s">
        <v>32</v>
      </c>
      <c r="AX159" s="136" t="s">
        <v>77</v>
      </c>
      <c r="AY159" s="138" t="s">
        <v>155</v>
      </c>
    </row>
    <row r="160" spans="1:65" s="180" customFormat="1" x14ac:dyDescent="0.2">
      <c r="B160" s="181"/>
      <c r="D160" s="130" t="s">
        <v>163</v>
      </c>
      <c r="E160" s="182" t="s">
        <v>1097</v>
      </c>
      <c r="F160" s="183" t="s">
        <v>1144</v>
      </c>
      <c r="H160" s="184">
        <v>223.51499999999999</v>
      </c>
      <c r="I160" s="9"/>
      <c r="L160" s="181"/>
      <c r="M160" s="185"/>
      <c r="N160" s="186"/>
      <c r="O160" s="186"/>
      <c r="P160" s="186"/>
      <c r="Q160" s="186"/>
      <c r="R160" s="186"/>
      <c r="S160" s="186"/>
      <c r="T160" s="187"/>
      <c r="AT160" s="182" t="s">
        <v>163</v>
      </c>
      <c r="AU160" s="182" t="s">
        <v>87</v>
      </c>
      <c r="AV160" s="180" t="s">
        <v>170</v>
      </c>
      <c r="AW160" s="180" t="s">
        <v>32</v>
      </c>
      <c r="AX160" s="180" t="s">
        <v>77</v>
      </c>
      <c r="AY160" s="182" t="s">
        <v>155</v>
      </c>
    </row>
    <row r="161" spans="1:65" s="144" customFormat="1" x14ac:dyDescent="0.2">
      <c r="B161" s="145"/>
      <c r="D161" s="130" t="s">
        <v>163</v>
      </c>
      <c r="E161" s="146" t="s">
        <v>1</v>
      </c>
      <c r="F161" s="147" t="s">
        <v>165</v>
      </c>
      <c r="H161" s="148">
        <v>223.51499999999999</v>
      </c>
      <c r="I161" s="6"/>
      <c r="L161" s="145"/>
      <c r="M161" s="149"/>
      <c r="N161" s="150"/>
      <c r="O161" s="150"/>
      <c r="P161" s="150"/>
      <c r="Q161" s="150"/>
      <c r="R161" s="150"/>
      <c r="S161" s="150"/>
      <c r="T161" s="151"/>
      <c r="AT161" s="146" t="s">
        <v>163</v>
      </c>
      <c r="AU161" s="146" t="s">
        <v>87</v>
      </c>
      <c r="AV161" s="144" t="s">
        <v>161</v>
      </c>
      <c r="AW161" s="144" t="s">
        <v>32</v>
      </c>
      <c r="AX161" s="144" t="s">
        <v>85</v>
      </c>
      <c r="AY161" s="146" t="s">
        <v>155</v>
      </c>
    </row>
    <row r="162" spans="1:65" s="33" customFormat="1" ht="21.6" customHeight="1" x14ac:dyDescent="0.2">
      <c r="A162" s="30"/>
      <c r="B162" s="31"/>
      <c r="C162" s="114" t="s">
        <v>170</v>
      </c>
      <c r="D162" s="114" t="s">
        <v>157</v>
      </c>
      <c r="E162" s="115" t="s">
        <v>1145</v>
      </c>
      <c r="F162" s="116" t="s">
        <v>1146</v>
      </c>
      <c r="G162" s="117" t="s">
        <v>211</v>
      </c>
      <c r="H162" s="118">
        <v>473.69400000000002</v>
      </c>
      <c r="I162" s="4"/>
      <c r="J162" s="119">
        <f>ROUND(I162*H162,2)</f>
        <v>0</v>
      </c>
      <c r="K162" s="120"/>
      <c r="L162" s="31"/>
      <c r="M162" s="121" t="s">
        <v>1</v>
      </c>
      <c r="N162" s="122" t="s">
        <v>42</v>
      </c>
      <c r="O162" s="123"/>
      <c r="P162" s="124">
        <f>O162*H162</f>
        <v>0</v>
      </c>
      <c r="Q162" s="124">
        <v>8.4999999999999995E-4</v>
      </c>
      <c r="R162" s="124">
        <f>Q162*H162</f>
        <v>0.4026399</v>
      </c>
      <c r="S162" s="124">
        <v>0</v>
      </c>
      <c r="T162" s="125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26" t="s">
        <v>161</v>
      </c>
      <c r="AT162" s="126" t="s">
        <v>157</v>
      </c>
      <c r="AU162" s="126" t="s">
        <v>87</v>
      </c>
      <c r="AY162" s="20" t="s">
        <v>155</v>
      </c>
      <c r="BE162" s="127">
        <f>IF(N162="základní",J162,0)</f>
        <v>0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20" t="s">
        <v>85</v>
      </c>
      <c r="BK162" s="127">
        <f>ROUND(I162*H162,2)</f>
        <v>0</v>
      </c>
      <c r="BL162" s="20" t="s">
        <v>161</v>
      </c>
      <c r="BM162" s="126" t="s">
        <v>1147</v>
      </c>
    </row>
    <row r="163" spans="1:65" s="128" customFormat="1" x14ac:dyDescent="0.2">
      <c r="B163" s="129"/>
      <c r="D163" s="130" t="s">
        <v>163</v>
      </c>
      <c r="E163" s="131" t="s">
        <v>1</v>
      </c>
      <c r="F163" s="132" t="s">
        <v>1148</v>
      </c>
      <c r="H163" s="131" t="s">
        <v>1</v>
      </c>
      <c r="I163" s="7"/>
      <c r="L163" s="129"/>
      <c r="M163" s="133"/>
      <c r="N163" s="134"/>
      <c r="O163" s="134"/>
      <c r="P163" s="134"/>
      <c r="Q163" s="134"/>
      <c r="R163" s="134"/>
      <c r="S163" s="134"/>
      <c r="T163" s="135"/>
      <c r="AT163" s="131" t="s">
        <v>163</v>
      </c>
      <c r="AU163" s="131" t="s">
        <v>87</v>
      </c>
      <c r="AV163" s="128" t="s">
        <v>85</v>
      </c>
      <c r="AW163" s="128" t="s">
        <v>3</v>
      </c>
      <c r="AX163" s="128" t="s">
        <v>77</v>
      </c>
      <c r="AY163" s="131" t="s">
        <v>155</v>
      </c>
    </row>
    <row r="164" spans="1:65" s="136" customFormat="1" x14ac:dyDescent="0.2">
      <c r="B164" s="137"/>
      <c r="D164" s="130" t="s">
        <v>163</v>
      </c>
      <c r="E164" s="138" t="s">
        <v>1</v>
      </c>
      <c r="F164" s="139" t="s">
        <v>1149</v>
      </c>
      <c r="H164" s="140">
        <v>473.69400000000002</v>
      </c>
      <c r="I164" s="5"/>
      <c r="L164" s="137"/>
      <c r="M164" s="141"/>
      <c r="N164" s="142"/>
      <c r="O164" s="142"/>
      <c r="P164" s="142"/>
      <c r="Q164" s="142"/>
      <c r="R164" s="142"/>
      <c r="S164" s="142"/>
      <c r="T164" s="143"/>
      <c r="AT164" s="138" t="s">
        <v>163</v>
      </c>
      <c r="AU164" s="138" t="s">
        <v>87</v>
      </c>
      <c r="AV164" s="136" t="s">
        <v>87</v>
      </c>
      <c r="AW164" s="136" t="s">
        <v>32</v>
      </c>
      <c r="AX164" s="136" t="s">
        <v>77</v>
      </c>
      <c r="AY164" s="138" t="s">
        <v>155</v>
      </c>
    </row>
    <row r="165" spans="1:65" s="144" customFormat="1" x14ac:dyDescent="0.2">
      <c r="B165" s="145"/>
      <c r="D165" s="130" t="s">
        <v>163</v>
      </c>
      <c r="E165" s="146" t="s">
        <v>1100</v>
      </c>
      <c r="F165" s="147" t="s">
        <v>165</v>
      </c>
      <c r="H165" s="148">
        <v>473.69400000000002</v>
      </c>
      <c r="I165" s="6"/>
      <c r="L165" s="145"/>
      <c r="M165" s="149"/>
      <c r="N165" s="150"/>
      <c r="O165" s="150"/>
      <c r="P165" s="150"/>
      <c r="Q165" s="150"/>
      <c r="R165" s="150"/>
      <c r="S165" s="150"/>
      <c r="T165" s="151"/>
      <c r="AT165" s="146" t="s">
        <v>163</v>
      </c>
      <c r="AU165" s="146" t="s">
        <v>87</v>
      </c>
      <c r="AV165" s="144" t="s">
        <v>161</v>
      </c>
      <c r="AW165" s="144" t="s">
        <v>32</v>
      </c>
      <c r="AX165" s="144" t="s">
        <v>85</v>
      </c>
      <c r="AY165" s="146" t="s">
        <v>155</v>
      </c>
    </row>
    <row r="166" spans="1:65" s="33" customFormat="1" ht="21.6" customHeight="1" x14ac:dyDescent="0.2">
      <c r="A166" s="30"/>
      <c r="B166" s="31"/>
      <c r="C166" s="114" t="s">
        <v>161</v>
      </c>
      <c r="D166" s="114" t="s">
        <v>157</v>
      </c>
      <c r="E166" s="115" t="s">
        <v>1150</v>
      </c>
      <c r="F166" s="116" t="s">
        <v>1151</v>
      </c>
      <c r="G166" s="117" t="s">
        <v>211</v>
      </c>
      <c r="H166" s="118">
        <v>223.51499999999999</v>
      </c>
      <c r="I166" s="4"/>
      <c r="J166" s="119">
        <f>ROUND(I166*H166,2)</f>
        <v>0</v>
      </c>
      <c r="K166" s="120"/>
      <c r="L166" s="31"/>
      <c r="M166" s="121" t="s">
        <v>1</v>
      </c>
      <c r="N166" s="122" t="s">
        <v>42</v>
      </c>
      <c r="O166" s="123"/>
      <c r="P166" s="124">
        <f>O166*H166</f>
        <v>0</v>
      </c>
      <c r="Q166" s="124">
        <v>0</v>
      </c>
      <c r="R166" s="124">
        <f>Q166*H166</f>
        <v>0</v>
      </c>
      <c r="S166" s="124">
        <v>0</v>
      </c>
      <c r="T166" s="125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26" t="s">
        <v>161</v>
      </c>
      <c r="AT166" s="126" t="s">
        <v>157</v>
      </c>
      <c r="AU166" s="126" t="s">
        <v>87</v>
      </c>
      <c r="AY166" s="20" t="s">
        <v>155</v>
      </c>
      <c r="BE166" s="127">
        <f>IF(N166="základní",J166,0)</f>
        <v>0</v>
      </c>
      <c r="BF166" s="127">
        <f>IF(N166="snížená",J166,0)</f>
        <v>0</v>
      </c>
      <c r="BG166" s="127">
        <f>IF(N166="zákl. přenesená",J166,0)</f>
        <v>0</v>
      </c>
      <c r="BH166" s="127">
        <f>IF(N166="sníž. přenesená",J166,0)</f>
        <v>0</v>
      </c>
      <c r="BI166" s="127">
        <f>IF(N166="nulová",J166,0)</f>
        <v>0</v>
      </c>
      <c r="BJ166" s="20" t="s">
        <v>85</v>
      </c>
      <c r="BK166" s="127">
        <f>ROUND(I166*H166,2)</f>
        <v>0</v>
      </c>
      <c r="BL166" s="20" t="s">
        <v>161</v>
      </c>
      <c r="BM166" s="126" t="s">
        <v>1152</v>
      </c>
    </row>
    <row r="167" spans="1:65" s="136" customFormat="1" x14ac:dyDescent="0.2">
      <c r="B167" s="137"/>
      <c r="D167" s="130" t="s">
        <v>163</v>
      </c>
      <c r="E167" s="138" t="s">
        <v>1</v>
      </c>
      <c r="F167" s="139" t="s">
        <v>1097</v>
      </c>
      <c r="H167" s="140">
        <v>223.51499999999999</v>
      </c>
      <c r="I167" s="5"/>
      <c r="L167" s="137"/>
      <c r="M167" s="141"/>
      <c r="N167" s="142"/>
      <c r="O167" s="142"/>
      <c r="P167" s="142"/>
      <c r="Q167" s="142"/>
      <c r="R167" s="142"/>
      <c r="S167" s="142"/>
      <c r="T167" s="143"/>
      <c r="AT167" s="138" t="s">
        <v>163</v>
      </c>
      <c r="AU167" s="138" t="s">
        <v>87</v>
      </c>
      <c r="AV167" s="136" t="s">
        <v>87</v>
      </c>
      <c r="AW167" s="136" t="s">
        <v>32</v>
      </c>
      <c r="AX167" s="136" t="s">
        <v>85</v>
      </c>
      <c r="AY167" s="138" t="s">
        <v>155</v>
      </c>
    </row>
    <row r="168" spans="1:65" s="33" customFormat="1" ht="21.6" customHeight="1" x14ac:dyDescent="0.2">
      <c r="A168" s="30"/>
      <c r="B168" s="31"/>
      <c r="C168" s="114" t="s">
        <v>179</v>
      </c>
      <c r="D168" s="114" t="s">
        <v>157</v>
      </c>
      <c r="E168" s="115" t="s">
        <v>1153</v>
      </c>
      <c r="F168" s="116" t="s">
        <v>1154</v>
      </c>
      <c r="G168" s="117" t="s">
        <v>211</v>
      </c>
      <c r="H168" s="118">
        <v>473.69400000000002</v>
      </c>
      <c r="I168" s="4"/>
      <c r="J168" s="119">
        <f>ROUND(I168*H168,2)</f>
        <v>0</v>
      </c>
      <c r="K168" s="120"/>
      <c r="L168" s="31"/>
      <c r="M168" s="121" t="s">
        <v>1</v>
      </c>
      <c r="N168" s="122" t="s">
        <v>42</v>
      </c>
      <c r="O168" s="123"/>
      <c r="P168" s="124">
        <f>O168*H168</f>
        <v>0</v>
      </c>
      <c r="Q168" s="124">
        <v>0</v>
      </c>
      <c r="R168" s="124">
        <f>Q168*H168</f>
        <v>0</v>
      </c>
      <c r="S168" s="124">
        <v>0</v>
      </c>
      <c r="T168" s="12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26" t="s">
        <v>161</v>
      </c>
      <c r="AT168" s="126" t="s">
        <v>157</v>
      </c>
      <c r="AU168" s="126" t="s">
        <v>87</v>
      </c>
      <c r="AY168" s="20" t="s">
        <v>155</v>
      </c>
      <c r="BE168" s="127">
        <f>IF(N168="základní",J168,0)</f>
        <v>0</v>
      </c>
      <c r="BF168" s="127">
        <f>IF(N168="snížená",J168,0)</f>
        <v>0</v>
      </c>
      <c r="BG168" s="127">
        <f>IF(N168="zákl. přenesená",J168,0)</f>
        <v>0</v>
      </c>
      <c r="BH168" s="127">
        <f>IF(N168="sníž. přenesená",J168,0)</f>
        <v>0</v>
      </c>
      <c r="BI168" s="127">
        <f>IF(N168="nulová",J168,0)</f>
        <v>0</v>
      </c>
      <c r="BJ168" s="20" t="s">
        <v>85</v>
      </c>
      <c r="BK168" s="127">
        <f>ROUND(I168*H168,2)</f>
        <v>0</v>
      </c>
      <c r="BL168" s="20" t="s">
        <v>161</v>
      </c>
      <c r="BM168" s="126" t="s">
        <v>1155</v>
      </c>
    </row>
    <row r="169" spans="1:65" s="136" customFormat="1" x14ac:dyDescent="0.2">
      <c r="B169" s="137"/>
      <c r="D169" s="130" t="s">
        <v>163</v>
      </c>
      <c r="E169" s="138" t="s">
        <v>1</v>
      </c>
      <c r="F169" s="139" t="s">
        <v>1100</v>
      </c>
      <c r="H169" s="140">
        <v>473.69400000000002</v>
      </c>
      <c r="I169" s="5"/>
      <c r="L169" s="137"/>
      <c r="M169" s="141"/>
      <c r="N169" s="142"/>
      <c r="O169" s="142"/>
      <c r="P169" s="142"/>
      <c r="Q169" s="142"/>
      <c r="R169" s="142"/>
      <c r="S169" s="142"/>
      <c r="T169" s="143"/>
      <c r="AT169" s="138" t="s">
        <v>163</v>
      </c>
      <c r="AU169" s="138" t="s">
        <v>87</v>
      </c>
      <c r="AV169" s="136" t="s">
        <v>87</v>
      </c>
      <c r="AW169" s="136" t="s">
        <v>32</v>
      </c>
      <c r="AX169" s="136" t="s">
        <v>85</v>
      </c>
      <c r="AY169" s="138" t="s">
        <v>155</v>
      </c>
    </row>
    <row r="170" spans="1:65" s="33" customFormat="1" ht="21.6" customHeight="1" x14ac:dyDescent="0.2">
      <c r="A170" s="30"/>
      <c r="B170" s="31"/>
      <c r="C170" s="114" t="s">
        <v>184</v>
      </c>
      <c r="D170" s="114" t="s">
        <v>157</v>
      </c>
      <c r="E170" s="115" t="s">
        <v>166</v>
      </c>
      <c r="F170" s="116" t="s">
        <v>167</v>
      </c>
      <c r="G170" s="117" t="s">
        <v>160</v>
      </c>
      <c r="H170" s="118">
        <v>117.73099999999999</v>
      </c>
      <c r="I170" s="4"/>
      <c r="J170" s="119">
        <f>ROUND(I170*H170,2)</f>
        <v>0</v>
      </c>
      <c r="K170" s="120"/>
      <c r="L170" s="31"/>
      <c r="M170" s="121" t="s">
        <v>1</v>
      </c>
      <c r="N170" s="122" t="s">
        <v>42</v>
      </c>
      <c r="O170" s="123"/>
      <c r="P170" s="124">
        <f>O170*H170</f>
        <v>0</v>
      </c>
      <c r="Q170" s="124">
        <v>0</v>
      </c>
      <c r="R170" s="124">
        <f>Q170*H170</f>
        <v>0</v>
      </c>
      <c r="S170" s="124">
        <v>0</v>
      </c>
      <c r="T170" s="125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26" t="s">
        <v>161</v>
      </c>
      <c r="AT170" s="126" t="s">
        <v>157</v>
      </c>
      <c r="AU170" s="126" t="s">
        <v>87</v>
      </c>
      <c r="AY170" s="20" t="s">
        <v>155</v>
      </c>
      <c r="BE170" s="127">
        <f>IF(N170="základní",J170,0)</f>
        <v>0</v>
      </c>
      <c r="BF170" s="127">
        <f>IF(N170="snížená",J170,0)</f>
        <v>0</v>
      </c>
      <c r="BG170" s="127">
        <f>IF(N170="zákl. přenesená",J170,0)</f>
        <v>0</v>
      </c>
      <c r="BH170" s="127">
        <f>IF(N170="sníž. přenesená",J170,0)</f>
        <v>0</v>
      </c>
      <c r="BI170" s="127">
        <f>IF(N170="nulová",J170,0)</f>
        <v>0</v>
      </c>
      <c r="BJ170" s="20" t="s">
        <v>85</v>
      </c>
      <c r="BK170" s="127">
        <f>ROUND(I170*H170,2)</f>
        <v>0</v>
      </c>
      <c r="BL170" s="20" t="s">
        <v>161</v>
      </c>
      <c r="BM170" s="126" t="s">
        <v>1156</v>
      </c>
    </row>
    <row r="171" spans="1:65" s="136" customFormat="1" x14ac:dyDescent="0.2">
      <c r="B171" s="137"/>
      <c r="D171" s="130" t="s">
        <v>163</v>
      </c>
      <c r="E171" s="138" t="s">
        <v>1</v>
      </c>
      <c r="F171" s="139" t="s">
        <v>1157</v>
      </c>
      <c r="H171" s="140">
        <v>117.73099999999999</v>
      </c>
      <c r="I171" s="5"/>
      <c r="L171" s="137"/>
      <c r="M171" s="141"/>
      <c r="N171" s="142"/>
      <c r="O171" s="142"/>
      <c r="P171" s="142"/>
      <c r="Q171" s="142"/>
      <c r="R171" s="142"/>
      <c r="S171" s="142"/>
      <c r="T171" s="143"/>
      <c r="AT171" s="138" t="s">
        <v>163</v>
      </c>
      <c r="AU171" s="138" t="s">
        <v>87</v>
      </c>
      <c r="AV171" s="136" t="s">
        <v>87</v>
      </c>
      <c r="AW171" s="136" t="s">
        <v>32</v>
      </c>
      <c r="AX171" s="136" t="s">
        <v>77</v>
      </c>
      <c r="AY171" s="138" t="s">
        <v>155</v>
      </c>
    </row>
    <row r="172" spans="1:65" s="33" customFormat="1" ht="21.6" customHeight="1" x14ac:dyDescent="0.2">
      <c r="A172" s="30"/>
      <c r="B172" s="31"/>
      <c r="C172" s="114" t="s">
        <v>189</v>
      </c>
      <c r="D172" s="114" t="s">
        <v>157</v>
      </c>
      <c r="E172" s="115" t="s">
        <v>1158</v>
      </c>
      <c r="F172" s="116" t="s">
        <v>1159</v>
      </c>
      <c r="G172" s="117" t="s">
        <v>160</v>
      </c>
      <c r="H172" s="118">
        <v>81.221000000000004</v>
      </c>
      <c r="I172" s="4"/>
      <c r="J172" s="119">
        <f>ROUND(I172*H172,2)</f>
        <v>0</v>
      </c>
      <c r="K172" s="120"/>
      <c r="L172" s="31"/>
      <c r="M172" s="121" t="s">
        <v>1</v>
      </c>
      <c r="N172" s="122" t="s">
        <v>42</v>
      </c>
      <c r="O172" s="123"/>
      <c r="P172" s="124">
        <f>O172*H172</f>
        <v>0</v>
      </c>
      <c r="Q172" s="124">
        <v>0</v>
      </c>
      <c r="R172" s="124">
        <f>Q172*H172</f>
        <v>0</v>
      </c>
      <c r="S172" s="124">
        <v>0</v>
      </c>
      <c r="T172" s="12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26" t="s">
        <v>161</v>
      </c>
      <c r="AT172" s="126" t="s">
        <v>157</v>
      </c>
      <c r="AU172" s="126" t="s">
        <v>87</v>
      </c>
      <c r="AY172" s="20" t="s">
        <v>155</v>
      </c>
      <c r="BE172" s="127">
        <f>IF(N172="základní",J172,0)</f>
        <v>0</v>
      </c>
      <c r="BF172" s="127">
        <f>IF(N172="snížená",J172,0)</f>
        <v>0</v>
      </c>
      <c r="BG172" s="127">
        <f>IF(N172="zákl. přenesená",J172,0)</f>
        <v>0</v>
      </c>
      <c r="BH172" s="127">
        <f>IF(N172="sníž. přenesená",J172,0)</f>
        <v>0</v>
      </c>
      <c r="BI172" s="127">
        <f>IF(N172="nulová",J172,0)</f>
        <v>0</v>
      </c>
      <c r="BJ172" s="20" t="s">
        <v>85</v>
      </c>
      <c r="BK172" s="127">
        <f>ROUND(I172*H172,2)</f>
        <v>0</v>
      </c>
      <c r="BL172" s="20" t="s">
        <v>161</v>
      </c>
      <c r="BM172" s="126" t="s">
        <v>1160</v>
      </c>
    </row>
    <row r="173" spans="1:65" s="136" customFormat="1" x14ac:dyDescent="0.2">
      <c r="B173" s="137"/>
      <c r="D173" s="130" t="s">
        <v>163</v>
      </c>
      <c r="E173" s="138" t="s">
        <v>1</v>
      </c>
      <c r="F173" s="139" t="s">
        <v>1111</v>
      </c>
      <c r="H173" s="140">
        <v>2.2799999999999998</v>
      </c>
      <c r="I173" s="5"/>
      <c r="L173" s="137"/>
      <c r="M173" s="141"/>
      <c r="N173" s="142"/>
      <c r="O173" s="142"/>
      <c r="P173" s="142"/>
      <c r="Q173" s="142"/>
      <c r="R173" s="142"/>
      <c r="S173" s="142"/>
      <c r="T173" s="143"/>
      <c r="AT173" s="138" t="s">
        <v>163</v>
      </c>
      <c r="AU173" s="138" t="s">
        <v>87</v>
      </c>
      <c r="AV173" s="136" t="s">
        <v>87</v>
      </c>
      <c r="AW173" s="136" t="s">
        <v>32</v>
      </c>
      <c r="AX173" s="136" t="s">
        <v>77</v>
      </c>
      <c r="AY173" s="138" t="s">
        <v>155</v>
      </c>
    </row>
    <row r="174" spans="1:65" s="136" customFormat="1" x14ac:dyDescent="0.2">
      <c r="B174" s="137"/>
      <c r="D174" s="130" t="s">
        <v>163</v>
      </c>
      <c r="E174" s="138" t="s">
        <v>1</v>
      </c>
      <c r="F174" s="139" t="s">
        <v>1112</v>
      </c>
      <c r="H174" s="140">
        <v>32.481999999999999</v>
      </c>
      <c r="I174" s="5"/>
      <c r="L174" s="137"/>
      <c r="M174" s="141"/>
      <c r="N174" s="142"/>
      <c r="O174" s="142"/>
      <c r="P174" s="142"/>
      <c r="Q174" s="142"/>
      <c r="R174" s="142"/>
      <c r="S174" s="142"/>
      <c r="T174" s="143"/>
      <c r="AT174" s="138" t="s">
        <v>163</v>
      </c>
      <c r="AU174" s="138" t="s">
        <v>87</v>
      </c>
      <c r="AV174" s="136" t="s">
        <v>87</v>
      </c>
      <c r="AW174" s="136" t="s">
        <v>32</v>
      </c>
      <c r="AX174" s="136" t="s">
        <v>77</v>
      </c>
      <c r="AY174" s="138" t="s">
        <v>155</v>
      </c>
    </row>
    <row r="175" spans="1:65" s="136" customFormat="1" x14ac:dyDescent="0.2">
      <c r="B175" s="137"/>
      <c r="D175" s="130" t="s">
        <v>163</v>
      </c>
      <c r="E175" s="138" t="s">
        <v>1</v>
      </c>
      <c r="F175" s="139" t="s">
        <v>1114</v>
      </c>
      <c r="H175" s="140">
        <v>82.988</v>
      </c>
      <c r="I175" s="5"/>
      <c r="L175" s="137"/>
      <c r="M175" s="141"/>
      <c r="N175" s="142"/>
      <c r="O175" s="142"/>
      <c r="P175" s="142"/>
      <c r="Q175" s="142"/>
      <c r="R175" s="142"/>
      <c r="S175" s="142"/>
      <c r="T175" s="143"/>
      <c r="AT175" s="138" t="s">
        <v>163</v>
      </c>
      <c r="AU175" s="138" t="s">
        <v>87</v>
      </c>
      <c r="AV175" s="136" t="s">
        <v>87</v>
      </c>
      <c r="AW175" s="136" t="s">
        <v>32</v>
      </c>
      <c r="AX175" s="136" t="s">
        <v>77</v>
      </c>
      <c r="AY175" s="138" t="s">
        <v>155</v>
      </c>
    </row>
    <row r="176" spans="1:65" s="136" customFormat="1" x14ac:dyDescent="0.2">
      <c r="B176" s="137"/>
      <c r="D176" s="130" t="s">
        <v>163</v>
      </c>
      <c r="E176" s="138" t="s">
        <v>1</v>
      </c>
      <c r="F176" s="139" t="s">
        <v>1125</v>
      </c>
      <c r="H176" s="140">
        <v>4.4589999999999996</v>
      </c>
      <c r="I176" s="5"/>
      <c r="L176" s="137"/>
      <c r="M176" s="141"/>
      <c r="N176" s="142"/>
      <c r="O176" s="142"/>
      <c r="P176" s="142"/>
      <c r="Q176" s="142"/>
      <c r="R176" s="142"/>
      <c r="S176" s="142"/>
      <c r="T176" s="143"/>
      <c r="AT176" s="138" t="s">
        <v>163</v>
      </c>
      <c r="AU176" s="138" t="s">
        <v>87</v>
      </c>
      <c r="AV176" s="136" t="s">
        <v>87</v>
      </c>
      <c r="AW176" s="136" t="s">
        <v>32</v>
      </c>
      <c r="AX176" s="136" t="s">
        <v>77</v>
      </c>
      <c r="AY176" s="138" t="s">
        <v>155</v>
      </c>
    </row>
    <row r="177" spans="1:65" s="136" customFormat="1" x14ac:dyDescent="0.2">
      <c r="B177" s="137"/>
      <c r="D177" s="130" t="s">
        <v>163</v>
      </c>
      <c r="E177" s="138" t="s">
        <v>1</v>
      </c>
      <c r="F177" s="139" t="s">
        <v>1126</v>
      </c>
      <c r="H177" s="140">
        <v>6.6429999999999998</v>
      </c>
      <c r="I177" s="5"/>
      <c r="L177" s="137"/>
      <c r="M177" s="141"/>
      <c r="N177" s="142"/>
      <c r="O177" s="142"/>
      <c r="P177" s="142"/>
      <c r="Q177" s="142"/>
      <c r="R177" s="142"/>
      <c r="S177" s="142"/>
      <c r="T177" s="143"/>
      <c r="AT177" s="138" t="s">
        <v>163</v>
      </c>
      <c r="AU177" s="138" t="s">
        <v>87</v>
      </c>
      <c r="AV177" s="136" t="s">
        <v>87</v>
      </c>
      <c r="AW177" s="136" t="s">
        <v>32</v>
      </c>
      <c r="AX177" s="136" t="s">
        <v>77</v>
      </c>
      <c r="AY177" s="138" t="s">
        <v>155</v>
      </c>
    </row>
    <row r="178" spans="1:65" s="136" customFormat="1" x14ac:dyDescent="0.2">
      <c r="B178" s="137"/>
      <c r="D178" s="130" t="s">
        <v>163</v>
      </c>
      <c r="E178" s="138" t="s">
        <v>1</v>
      </c>
      <c r="F178" s="139" t="s">
        <v>1127</v>
      </c>
      <c r="H178" s="140">
        <v>18.821999999999999</v>
      </c>
      <c r="I178" s="5"/>
      <c r="L178" s="137"/>
      <c r="M178" s="141"/>
      <c r="N178" s="142"/>
      <c r="O178" s="142"/>
      <c r="P178" s="142"/>
      <c r="Q178" s="142"/>
      <c r="R178" s="142"/>
      <c r="S178" s="142"/>
      <c r="T178" s="143"/>
      <c r="AT178" s="138" t="s">
        <v>163</v>
      </c>
      <c r="AU178" s="138" t="s">
        <v>87</v>
      </c>
      <c r="AV178" s="136" t="s">
        <v>87</v>
      </c>
      <c r="AW178" s="136" t="s">
        <v>32</v>
      </c>
      <c r="AX178" s="136" t="s">
        <v>77</v>
      </c>
      <c r="AY178" s="138" t="s">
        <v>155</v>
      </c>
    </row>
    <row r="179" spans="1:65" s="180" customFormat="1" x14ac:dyDescent="0.2">
      <c r="B179" s="181"/>
      <c r="D179" s="130" t="s">
        <v>163</v>
      </c>
      <c r="E179" s="182" t="s">
        <v>1094</v>
      </c>
      <c r="F179" s="183" t="s">
        <v>1144</v>
      </c>
      <c r="H179" s="184">
        <v>147.67400000000001</v>
      </c>
      <c r="I179" s="9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163</v>
      </c>
      <c r="AU179" s="182" t="s">
        <v>87</v>
      </c>
      <c r="AV179" s="180" t="s">
        <v>170</v>
      </c>
      <c r="AW179" s="180" t="s">
        <v>32</v>
      </c>
      <c r="AX179" s="180" t="s">
        <v>77</v>
      </c>
      <c r="AY179" s="182" t="s">
        <v>155</v>
      </c>
    </row>
    <row r="180" spans="1:65" s="136" customFormat="1" x14ac:dyDescent="0.2">
      <c r="B180" s="137"/>
      <c r="D180" s="130" t="s">
        <v>163</v>
      </c>
      <c r="E180" s="138" t="s">
        <v>1</v>
      </c>
      <c r="F180" s="139" t="s">
        <v>1161</v>
      </c>
      <c r="H180" s="140">
        <v>-66.453000000000003</v>
      </c>
      <c r="I180" s="5"/>
      <c r="L180" s="137"/>
      <c r="M180" s="141"/>
      <c r="N180" s="142"/>
      <c r="O180" s="142"/>
      <c r="P180" s="142"/>
      <c r="Q180" s="142"/>
      <c r="R180" s="142"/>
      <c r="S180" s="142"/>
      <c r="T180" s="143"/>
      <c r="AT180" s="138" t="s">
        <v>163</v>
      </c>
      <c r="AU180" s="138" t="s">
        <v>87</v>
      </c>
      <c r="AV180" s="136" t="s">
        <v>87</v>
      </c>
      <c r="AW180" s="136" t="s">
        <v>32</v>
      </c>
      <c r="AX180" s="136" t="s">
        <v>77</v>
      </c>
      <c r="AY180" s="138" t="s">
        <v>155</v>
      </c>
    </row>
    <row r="181" spans="1:65" s="144" customFormat="1" x14ac:dyDescent="0.2">
      <c r="B181" s="145"/>
      <c r="D181" s="130" t="s">
        <v>163</v>
      </c>
      <c r="E181" s="146" t="s">
        <v>1</v>
      </c>
      <c r="F181" s="147" t="s">
        <v>165</v>
      </c>
      <c r="H181" s="148">
        <v>81.221000000000004</v>
      </c>
      <c r="I181" s="6"/>
      <c r="L181" s="145"/>
      <c r="M181" s="149"/>
      <c r="N181" s="150"/>
      <c r="O181" s="150"/>
      <c r="P181" s="150"/>
      <c r="Q181" s="150"/>
      <c r="R181" s="150"/>
      <c r="S181" s="150"/>
      <c r="T181" s="151"/>
      <c r="AT181" s="146" t="s">
        <v>163</v>
      </c>
      <c r="AU181" s="146" t="s">
        <v>87</v>
      </c>
      <c r="AV181" s="144" t="s">
        <v>161</v>
      </c>
      <c r="AW181" s="144" t="s">
        <v>32</v>
      </c>
      <c r="AX181" s="144" t="s">
        <v>85</v>
      </c>
      <c r="AY181" s="146" t="s">
        <v>155</v>
      </c>
    </row>
    <row r="182" spans="1:65" s="33" customFormat="1" ht="21.6" customHeight="1" x14ac:dyDescent="0.2">
      <c r="A182" s="30"/>
      <c r="B182" s="31"/>
      <c r="C182" s="114" t="s">
        <v>194</v>
      </c>
      <c r="D182" s="114" t="s">
        <v>157</v>
      </c>
      <c r="E182" s="115" t="s">
        <v>171</v>
      </c>
      <c r="F182" s="116" t="s">
        <v>172</v>
      </c>
      <c r="G182" s="117" t="s">
        <v>160</v>
      </c>
      <c r="H182" s="118">
        <v>112.652</v>
      </c>
      <c r="I182" s="4"/>
      <c r="J182" s="119">
        <f>ROUND(I182*H182,2)</f>
        <v>0</v>
      </c>
      <c r="K182" s="120"/>
      <c r="L182" s="31"/>
      <c r="M182" s="121" t="s">
        <v>1</v>
      </c>
      <c r="N182" s="122" t="s">
        <v>42</v>
      </c>
      <c r="O182" s="123"/>
      <c r="P182" s="124">
        <f>O182*H182</f>
        <v>0</v>
      </c>
      <c r="Q182" s="124">
        <v>0</v>
      </c>
      <c r="R182" s="124">
        <f>Q182*H182</f>
        <v>0</v>
      </c>
      <c r="S182" s="124">
        <v>0</v>
      </c>
      <c r="T182" s="125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26" t="s">
        <v>161</v>
      </c>
      <c r="AT182" s="126" t="s">
        <v>157</v>
      </c>
      <c r="AU182" s="126" t="s">
        <v>87</v>
      </c>
      <c r="AY182" s="20" t="s">
        <v>155</v>
      </c>
      <c r="BE182" s="127">
        <f>IF(N182="základní",J182,0)</f>
        <v>0</v>
      </c>
      <c r="BF182" s="127">
        <f>IF(N182="snížená",J182,0)</f>
        <v>0</v>
      </c>
      <c r="BG182" s="127">
        <f>IF(N182="zákl. přenesená",J182,0)</f>
        <v>0</v>
      </c>
      <c r="BH182" s="127">
        <f>IF(N182="sníž. přenesená",J182,0)</f>
        <v>0</v>
      </c>
      <c r="BI182" s="127">
        <f>IF(N182="nulová",J182,0)</f>
        <v>0</v>
      </c>
      <c r="BJ182" s="20" t="s">
        <v>85</v>
      </c>
      <c r="BK182" s="127">
        <f>ROUND(I182*H182,2)</f>
        <v>0</v>
      </c>
      <c r="BL182" s="20" t="s">
        <v>161</v>
      </c>
      <c r="BM182" s="126" t="s">
        <v>1162</v>
      </c>
    </row>
    <row r="183" spans="1:65" s="136" customFormat="1" x14ac:dyDescent="0.2">
      <c r="B183" s="137"/>
      <c r="D183" s="130" t="s">
        <v>163</v>
      </c>
      <c r="E183" s="138" t="s">
        <v>107</v>
      </c>
      <c r="F183" s="139" t="s">
        <v>175</v>
      </c>
      <c r="H183" s="140">
        <v>112.652</v>
      </c>
      <c r="I183" s="5"/>
      <c r="L183" s="137"/>
      <c r="M183" s="141"/>
      <c r="N183" s="142"/>
      <c r="O183" s="142"/>
      <c r="P183" s="142"/>
      <c r="Q183" s="142"/>
      <c r="R183" s="142"/>
      <c r="S183" s="142"/>
      <c r="T183" s="143"/>
      <c r="AT183" s="138" t="s">
        <v>163</v>
      </c>
      <c r="AU183" s="138" t="s">
        <v>87</v>
      </c>
      <c r="AV183" s="136" t="s">
        <v>87</v>
      </c>
      <c r="AW183" s="136" t="s">
        <v>32</v>
      </c>
      <c r="AX183" s="136" t="s">
        <v>85</v>
      </c>
      <c r="AY183" s="138" t="s">
        <v>155</v>
      </c>
    </row>
    <row r="184" spans="1:65" s="33" customFormat="1" ht="14.4" customHeight="1" x14ac:dyDescent="0.2">
      <c r="A184" s="30"/>
      <c r="B184" s="31"/>
      <c r="C184" s="114" t="s">
        <v>202</v>
      </c>
      <c r="D184" s="114" t="s">
        <v>157</v>
      </c>
      <c r="E184" s="115" t="s">
        <v>176</v>
      </c>
      <c r="F184" s="116" t="s">
        <v>177</v>
      </c>
      <c r="G184" s="117" t="s">
        <v>160</v>
      </c>
      <c r="H184" s="118">
        <v>112.652</v>
      </c>
      <c r="I184" s="4"/>
      <c r="J184" s="119">
        <f>ROUND(I184*H184,2)</f>
        <v>0</v>
      </c>
      <c r="K184" s="120"/>
      <c r="L184" s="31"/>
      <c r="M184" s="121" t="s">
        <v>1</v>
      </c>
      <c r="N184" s="122" t="s">
        <v>42</v>
      </c>
      <c r="O184" s="123"/>
      <c r="P184" s="124">
        <f>O184*H184</f>
        <v>0</v>
      </c>
      <c r="Q184" s="124">
        <v>0</v>
      </c>
      <c r="R184" s="124">
        <f>Q184*H184</f>
        <v>0</v>
      </c>
      <c r="S184" s="124">
        <v>0</v>
      </c>
      <c r="T184" s="12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26" t="s">
        <v>161</v>
      </c>
      <c r="AT184" s="126" t="s">
        <v>157</v>
      </c>
      <c r="AU184" s="126" t="s">
        <v>87</v>
      </c>
      <c r="AY184" s="20" t="s">
        <v>155</v>
      </c>
      <c r="BE184" s="127">
        <f>IF(N184="základní",J184,0)</f>
        <v>0</v>
      </c>
      <c r="BF184" s="127">
        <f>IF(N184="snížená",J184,0)</f>
        <v>0</v>
      </c>
      <c r="BG184" s="127">
        <f>IF(N184="zákl. přenesená",J184,0)</f>
        <v>0</v>
      </c>
      <c r="BH184" s="127">
        <f>IF(N184="sníž. přenesená",J184,0)</f>
        <v>0</v>
      </c>
      <c r="BI184" s="127">
        <f>IF(N184="nulová",J184,0)</f>
        <v>0</v>
      </c>
      <c r="BJ184" s="20" t="s">
        <v>85</v>
      </c>
      <c r="BK184" s="127">
        <f>ROUND(I184*H184,2)</f>
        <v>0</v>
      </c>
      <c r="BL184" s="20" t="s">
        <v>161</v>
      </c>
      <c r="BM184" s="126" t="s">
        <v>1163</v>
      </c>
    </row>
    <row r="185" spans="1:65" s="136" customFormat="1" x14ac:dyDescent="0.2">
      <c r="B185" s="137"/>
      <c r="D185" s="130" t="s">
        <v>163</v>
      </c>
      <c r="E185" s="138" t="s">
        <v>1</v>
      </c>
      <c r="F185" s="139" t="s">
        <v>107</v>
      </c>
      <c r="H185" s="140">
        <v>112.652</v>
      </c>
      <c r="I185" s="5"/>
      <c r="L185" s="137"/>
      <c r="M185" s="141"/>
      <c r="N185" s="142"/>
      <c r="O185" s="142"/>
      <c r="P185" s="142"/>
      <c r="Q185" s="142"/>
      <c r="R185" s="142"/>
      <c r="S185" s="142"/>
      <c r="T185" s="143"/>
      <c r="AT185" s="138" t="s">
        <v>163</v>
      </c>
      <c r="AU185" s="138" t="s">
        <v>87</v>
      </c>
      <c r="AV185" s="136" t="s">
        <v>87</v>
      </c>
      <c r="AW185" s="136" t="s">
        <v>32</v>
      </c>
      <c r="AX185" s="136" t="s">
        <v>85</v>
      </c>
      <c r="AY185" s="138" t="s">
        <v>155</v>
      </c>
    </row>
    <row r="186" spans="1:65" s="33" customFormat="1" ht="21.6" customHeight="1" x14ac:dyDescent="0.2">
      <c r="A186" s="30"/>
      <c r="B186" s="31"/>
      <c r="C186" s="114" t="s">
        <v>208</v>
      </c>
      <c r="D186" s="114" t="s">
        <v>157</v>
      </c>
      <c r="E186" s="115" t="s">
        <v>1164</v>
      </c>
      <c r="F186" s="116" t="s">
        <v>1165</v>
      </c>
      <c r="G186" s="117" t="s">
        <v>193</v>
      </c>
      <c r="H186" s="118">
        <v>202.774</v>
      </c>
      <c r="I186" s="4"/>
      <c r="J186" s="119">
        <f>ROUND(I186*H186,2)</f>
        <v>0</v>
      </c>
      <c r="K186" s="120"/>
      <c r="L186" s="31"/>
      <c r="M186" s="121" t="s">
        <v>1</v>
      </c>
      <c r="N186" s="122" t="s">
        <v>42</v>
      </c>
      <c r="O186" s="123"/>
      <c r="P186" s="124">
        <f>O186*H186</f>
        <v>0</v>
      </c>
      <c r="Q186" s="124">
        <v>0</v>
      </c>
      <c r="R186" s="124">
        <f>Q186*H186</f>
        <v>0</v>
      </c>
      <c r="S186" s="124">
        <v>0</v>
      </c>
      <c r="T186" s="125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26" t="s">
        <v>161</v>
      </c>
      <c r="AT186" s="126" t="s">
        <v>157</v>
      </c>
      <c r="AU186" s="126" t="s">
        <v>87</v>
      </c>
      <c r="AY186" s="20" t="s">
        <v>155</v>
      </c>
      <c r="BE186" s="127">
        <f>IF(N186="základní",J186,0)</f>
        <v>0</v>
      </c>
      <c r="BF186" s="127">
        <f>IF(N186="snížená",J186,0)</f>
        <v>0</v>
      </c>
      <c r="BG186" s="127">
        <f>IF(N186="zákl. přenesená",J186,0)</f>
        <v>0</v>
      </c>
      <c r="BH186" s="127">
        <f>IF(N186="sníž. přenesená",J186,0)</f>
        <v>0</v>
      </c>
      <c r="BI186" s="127">
        <f>IF(N186="nulová",J186,0)</f>
        <v>0</v>
      </c>
      <c r="BJ186" s="20" t="s">
        <v>85</v>
      </c>
      <c r="BK186" s="127">
        <f>ROUND(I186*H186,2)</f>
        <v>0</v>
      </c>
      <c r="BL186" s="20" t="s">
        <v>161</v>
      </c>
      <c r="BM186" s="126" t="s">
        <v>1166</v>
      </c>
    </row>
    <row r="187" spans="1:65" s="136" customFormat="1" x14ac:dyDescent="0.2">
      <c r="B187" s="137"/>
      <c r="D187" s="130" t="s">
        <v>163</v>
      </c>
      <c r="E187" s="138" t="s">
        <v>1</v>
      </c>
      <c r="F187" s="139" t="s">
        <v>1167</v>
      </c>
      <c r="H187" s="140">
        <v>202.774</v>
      </c>
      <c r="I187" s="5"/>
      <c r="L187" s="137"/>
      <c r="M187" s="141"/>
      <c r="N187" s="142"/>
      <c r="O187" s="142"/>
      <c r="P187" s="142"/>
      <c r="Q187" s="142"/>
      <c r="R187" s="142"/>
      <c r="S187" s="142"/>
      <c r="T187" s="143"/>
      <c r="AT187" s="138" t="s">
        <v>163</v>
      </c>
      <c r="AU187" s="138" t="s">
        <v>87</v>
      </c>
      <c r="AV187" s="136" t="s">
        <v>87</v>
      </c>
      <c r="AW187" s="136" t="s">
        <v>32</v>
      </c>
      <c r="AX187" s="136" t="s">
        <v>85</v>
      </c>
      <c r="AY187" s="138" t="s">
        <v>155</v>
      </c>
    </row>
    <row r="188" spans="1:65" s="33" customFormat="1" ht="21.6" customHeight="1" x14ac:dyDescent="0.2">
      <c r="A188" s="30"/>
      <c r="B188" s="31"/>
      <c r="C188" s="114" t="s">
        <v>215</v>
      </c>
      <c r="D188" s="114" t="s">
        <v>157</v>
      </c>
      <c r="E188" s="115" t="s">
        <v>180</v>
      </c>
      <c r="F188" s="116" t="s">
        <v>181</v>
      </c>
      <c r="G188" s="117" t="s">
        <v>160</v>
      </c>
      <c r="H188" s="118">
        <v>270.483</v>
      </c>
      <c r="I188" s="4"/>
      <c r="J188" s="119">
        <f>ROUND(I188*H188,2)</f>
        <v>0</v>
      </c>
      <c r="K188" s="120"/>
      <c r="L188" s="31"/>
      <c r="M188" s="121" t="s">
        <v>1</v>
      </c>
      <c r="N188" s="122" t="s">
        <v>42</v>
      </c>
      <c r="O188" s="123"/>
      <c r="P188" s="124">
        <f>O188*H188</f>
        <v>0</v>
      </c>
      <c r="Q188" s="124">
        <v>0</v>
      </c>
      <c r="R188" s="124">
        <f>Q188*H188</f>
        <v>0</v>
      </c>
      <c r="S188" s="124">
        <v>0</v>
      </c>
      <c r="T188" s="12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26" t="s">
        <v>161</v>
      </c>
      <c r="AT188" s="126" t="s">
        <v>157</v>
      </c>
      <c r="AU188" s="126" t="s">
        <v>87</v>
      </c>
      <c r="AY188" s="20" t="s">
        <v>155</v>
      </c>
      <c r="BE188" s="127">
        <f>IF(N188="základní",J188,0)</f>
        <v>0</v>
      </c>
      <c r="BF188" s="127">
        <f>IF(N188="snížená",J188,0)</f>
        <v>0</v>
      </c>
      <c r="BG188" s="127">
        <f>IF(N188="zákl. přenesená",J188,0)</f>
        <v>0</v>
      </c>
      <c r="BH188" s="127">
        <f>IF(N188="sníž. přenesená",J188,0)</f>
        <v>0</v>
      </c>
      <c r="BI188" s="127">
        <f>IF(N188="nulová",J188,0)</f>
        <v>0</v>
      </c>
      <c r="BJ188" s="20" t="s">
        <v>85</v>
      </c>
      <c r="BK188" s="127">
        <f>ROUND(I188*H188,2)</f>
        <v>0</v>
      </c>
      <c r="BL188" s="20" t="s">
        <v>161</v>
      </c>
      <c r="BM188" s="126" t="s">
        <v>1168</v>
      </c>
    </row>
    <row r="189" spans="1:65" s="136" customFormat="1" x14ac:dyDescent="0.2">
      <c r="B189" s="137"/>
      <c r="D189" s="130" t="s">
        <v>163</v>
      </c>
      <c r="E189" s="138" t="s">
        <v>1</v>
      </c>
      <c r="F189" s="139" t="s">
        <v>183</v>
      </c>
      <c r="H189" s="140">
        <v>270.483</v>
      </c>
      <c r="I189" s="5"/>
      <c r="L189" s="137"/>
      <c r="M189" s="141"/>
      <c r="N189" s="142"/>
      <c r="O189" s="142"/>
      <c r="P189" s="142"/>
      <c r="Q189" s="142"/>
      <c r="R189" s="142"/>
      <c r="S189" s="142"/>
      <c r="T189" s="143"/>
      <c r="AT189" s="138" t="s">
        <v>163</v>
      </c>
      <c r="AU189" s="138" t="s">
        <v>87</v>
      </c>
      <c r="AV189" s="136" t="s">
        <v>87</v>
      </c>
      <c r="AW189" s="136" t="s">
        <v>32</v>
      </c>
      <c r="AX189" s="136" t="s">
        <v>85</v>
      </c>
      <c r="AY189" s="138" t="s">
        <v>155</v>
      </c>
    </row>
    <row r="190" spans="1:65" s="33" customFormat="1" ht="21.6" customHeight="1" x14ac:dyDescent="0.2">
      <c r="A190" s="30"/>
      <c r="B190" s="31"/>
      <c r="C190" s="114" t="s">
        <v>220</v>
      </c>
      <c r="D190" s="114" t="s">
        <v>157</v>
      </c>
      <c r="E190" s="115" t="s">
        <v>185</v>
      </c>
      <c r="F190" s="116" t="s">
        <v>186</v>
      </c>
      <c r="G190" s="117" t="s">
        <v>160</v>
      </c>
      <c r="H190" s="118">
        <v>86.733999999999995</v>
      </c>
      <c r="I190" s="4"/>
      <c r="J190" s="119">
        <f>ROUND(I190*H190,2)</f>
        <v>0</v>
      </c>
      <c r="K190" s="120"/>
      <c r="L190" s="31"/>
      <c r="M190" s="121" t="s">
        <v>1</v>
      </c>
      <c r="N190" s="122" t="s">
        <v>42</v>
      </c>
      <c r="O190" s="123"/>
      <c r="P190" s="124">
        <f>O190*H190</f>
        <v>0</v>
      </c>
      <c r="Q190" s="124">
        <v>0</v>
      </c>
      <c r="R190" s="124">
        <f>Q190*H190</f>
        <v>0</v>
      </c>
      <c r="S190" s="124">
        <v>0</v>
      </c>
      <c r="T190" s="125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26" t="s">
        <v>161</v>
      </c>
      <c r="AT190" s="126" t="s">
        <v>157</v>
      </c>
      <c r="AU190" s="126" t="s">
        <v>87</v>
      </c>
      <c r="AY190" s="20" t="s">
        <v>155</v>
      </c>
      <c r="BE190" s="127">
        <f>IF(N190="základní",J190,0)</f>
        <v>0</v>
      </c>
      <c r="BF190" s="127">
        <f>IF(N190="snížená",J190,0)</f>
        <v>0</v>
      </c>
      <c r="BG190" s="127">
        <f>IF(N190="zákl. přenesená",J190,0)</f>
        <v>0</v>
      </c>
      <c r="BH190" s="127">
        <f>IF(N190="sníž. přenesená",J190,0)</f>
        <v>0</v>
      </c>
      <c r="BI190" s="127">
        <f>IF(N190="nulová",J190,0)</f>
        <v>0</v>
      </c>
      <c r="BJ190" s="20" t="s">
        <v>85</v>
      </c>
      <c r="BK190" s="127">
        <f>ROUND(I190*H190,2)</f>
        <v>0</v>
      </c>
      <c r="BL190" s="20" t="s">
        <v>161</v>
      </c>
      <c r="BM190" s="126" t="s">
        <v>1169</v>
      </c>
    </row>
    <row r="191" spans="1:65" s="136" customFormat="1" x14ac:dyDescent="0.2">
      <c r="B191" s="137"/>
      <c r="D191" s="130" t="s">
        <v>163</v>
      </c>
      <c r="E191" s="138" t="s">
        <v>1</v>
      </c>
      <c r="F191" s="139" t="s">
        <v>1170</v>
      </c>
      <c r="H191" s="140">
        <v>49.386000000000003</v>
      </c>
      <c r="I191" s="5"/>
      <c r="L191" s="137"/>
      <c r="M191" s="141"/>
      <c r="N191" s="142"/>
      <c r="O191" s="142"/>
      <c r="P191" s="142"/>
      <c r="Q191" s="142"/>
      <c r="R191" s="142"/>
      <c r="S191" s="142"/>
      <c r="T191" s="143"/>
      <c r="AT191" s="138" t="s">
        <v>163</v>
      </c>
      <c r="AU191" s="138" t="s">
        <v>87</v>
      </c>
      <c r="AV191" s="136" t="s">
        <v>87</v>
      </c>
      <c r="AW191" s="136" t="s">
        <v>32</v>
      </c>
      <c r="AX191" s="136" t="s">
        <v>77</v>
      </c>
      <c r="AY191" s="138" t="s">
        <v>155</v>
      </c>
    </row>
    <row r="192" spans="1:65" s="136" customFormat="1" ht="20.399999999999999" x14ac:dyDescent="0.2">
      <c r="B192" s="137"/>
      <c r="D192" s="130" t="s">
        <v>163</v>
      </c>
      <c r="E192" s="138" t="s">
        <v>1</v>
      </c>
      <c r="F192" s="139" t="s">
        <v>1171</v>
      </c>
      <c r="H192" s="140">
        <v>37.347999999999999</v>
      </c>
      <c r="I192" s="5"/>
      <c r="L192" s="137"/>
      <c r="M192" s="141"/>
      <c r="N192" s="142"/>
      <c r="O192" s="142"/>
      <c r="P192" s="142"/>
      <c r="Q192" s="142"/>
      <c r="R192" s="142"/>
      <c r="S192" s="142"/>
      <c r="T192" s="143"/>
      <c r="AT192" s="138" t="s">
        <v>163</v>
      </c>
      <c r="AU192" s="138" t="s">
        <v>87</v>
      </c>
      <c r="AV192" s="136" t="s">
        <v>87</v>
      </c>
      <c r="AW192" s="136" t="s">
        <v>32</v>
      </c>
      <c r="AX192" s="136" t="s">
        <v>77</v>
      </c>
      <c r="AY192" s="138" t="s">
        <v>155</v>
      </c>
    </row>
    <row r="193" spans="1:65" s="144" customFormat="1" x14ac:dyDescent="0.2">
      <c r="B193" s="145"/>
      <c r="D193" s="130" t="s">
        <v>163</v>
      </c>
      <c r="E193" s="146" t="s">
        <v>104</v>
      </c>
      <c r="F193" s="147" t="s">
        <v>165</v>
      </c>
      <c r="H193" s="148">
        <v>86.733999999999995</v>
      </c>
      <c r="I193" s="6"/>
      <c r="L193" s="145"/>
      <c r="M193" s="149"/>
      <c r="N193" s="150"/>
      <c r="O193" s="150"/>
      <c r="P193" s="150"/>
      <c r="Q193" s="150"/>
      <c r="R193" s="150"/>
      <c r="S193" s="150"/>
      <c r="T193" s="151"/>
      <c r="AT193" s="146" t="s">
        <v>163</v>
      </c>
      <c r="AU193" s="146" t="s">
        <v>87</v>
      </c>
      <c r="AV193" s="144" t="s">
        <v>161</v>
      </c>
      <c r="AW193" s="144" t="s">
        <v>32</v>
      </c>
      <c r="AX193" s="144" t="s">
        <v>85</v>
      </c>
      <c r="AY193" s="146" t="s">
        <v>155</v>
      </c>
    </row>
    <row r="194" spans="1:65" s="33" customFormat="1" ht="14.4" customHeight="1" x14ac:dyDescent="0.2">
      <c r="A194" s="30"/>
      <c r="B194" s="31"/>
      <c r="C194" s="152" t="s">
        <v>225</v>
      </c>
      <c r="D194" s="152" t="s">
        <v>190</v>
      </c>
      <c r="E194" s="153" t="s">
        <v>1172</v>
      </c>
      <c r="F194" s="154" t="s">
        <v>1173</v>
      </c>
      <c r="G194" s="155" t="s">
        <v>193</v>
      </c>
      <c r="H194" s="156">
        <v>156.12100000000001</v>
      </c>
      <c r="I194" s="8"/>
      <c r="J194" s="157">
        <f>ROUND(I194*H194,2)</f>
        <v>0</v>
      </c>
      <c r="K194" s="158"/>
      <c r="L194" s="159"/>
      <c r="M194" s="160" t="s">
        <v>1</v>
      </c>
      <c r="N194" s="161" t="s">
        <v>42</v>
      </c>
      <c r="O194" s="123"/>
      <c r="P194" s="124">
        <f>O194*H194</f>
        <v>0</v>
      </c>
      <c r="Q194" s="124">
        <v>0</v>
      </c>
      <c r="R194" s="124">
        <f>Q194*H194</f>
        <v>0</v>
      </c>
      <c r="S194" s="124">
        <v>0</v>
      </c>
      <c r="T194" s="125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26" t="s">
        <v>194</v>
      </c>
      <c r="AT194" s="126" t="s">
        <v>190</v>
      </c>
      <c r="AU194" s="126" t="s">
        <v>87</v>
      </c>
      <c r="AY194" s="20" t="s">
        <v>155</v>
      </c>
      <c r="BE194" s="127">
        <f>IF(N194="základní",J194,0)</f>
        <v>0</v>
      </c>
      <c r="BF194" s="127">
        <f>IF(N194="snížená",J194,0)</f>
        <v>0</v>
      </c>
      <c r="BG194" s="127">
        <f>IF(N194="zákl. přenesená",J194,0)</f>
        <v>0</v>
      </c>
      <c r="BH194" s="127">
        <f>IF(N194="sníž. přenesená",J194,0)</f>
        <v>0</v>
      </c>
      <c r="BI194" s="127">
        <f>IF(N194="nulová",J194,0)</f>
        <v>0</v>
      </c>
      <c r="BJ194" s="20" t="s">
        <v>85</v>
      </c>
      <c r="BK194" s="127">
        <f>ROUND(I194*H194,2)</f>
        <v>0</v>
      </c>
      <c r="BL194" s="20" t="s">
        <v>161</v>
      </c>
      <c r="BM194" s="126" t="s">
        <v>1174</v>
      </c>
    </row>
    <row r="195" spans="1:65" s="136" customFormat="1" x14ac:dyDescent="0.2">
      <c r="B195" s="137"/>
      <c r="D195" s="130" t="s">
        <v>163</v>
      </c>
      <c r="E195" s="138" t="s">
        <v>1</v>
      </c>
      <c r="F195" s="139" t="s">
        <v>1175</v>
      </c>
      <c r="H195" s="140">
        <v>156.12100000000001</v>
      </c>
      <c r="I195" s="5"/>
      <c r="L195" s="137"/>
      <c r="M195" s="141"/>
      <c r="N195" s="142"/>
      <c r="O195" s="142"/>
      <c r="P195" s="142"/>
      <c r="Q195" s="142"/>
      <c r="R195" s="142"/>
      <c r="S195" s="142"/>
      <c r="T195" s="143"/>
      <c r="AT195" s="138" t="s">
        <v>163</v>
      </c>
      <c r="AU195" s="138" t="s">
        <v>87</v>
      </c>
      <c r="AV195" s="136" t="s">
        <v>87</v>
      </c>
      <c r="AW195" s="136" t="s">
        <v>32</v>
      </c>
      <c r="AX195" s="136" t="s">
        <v>85</v>
      </c>
      <c r="AY195" s="138" t="s">
        <v>155</v>
      </c>
    </row>
    <row r="196" spans="1:65" s="101" customFormat="1" ht="22.8" customHeight="1" x14ac:dyDescent="0.25">
      <c r="B196" s="102"/>
      <c r="D196" s="103" t="s">
        <v>76</v>
      </c>
      <c r="E196" s="112" t="s">
        <v>161</v>
      </c>
      <c r="F196" s="112" t="s">
        <v>197</v>
      </c>
      <c r="I196" s="3"/>
      <c r="J196" s="113">
        <f>BK196</f>
        <v>0</v>
      </c>
      <c r="L196" s="102"/>
      <c r="M196" s="106"/>
      <c r="N196" s="107"/>
      <c r="O196" s="107"/>
      <c r="P196" s="108">
        <f>SUM(P197:P200)</f>
        <v>0</v>
      </c>
      <c r="Q196" s="107"/>
      <c r="R196" s="108">
        <f>SUM(R197:R200)</f>
        <v>0</v>
      </c>
      <c r="S196" s="107"/>
      <c r="T196" s="109">
        <f>SUM(T197:T200)</f>
        <v>0</v>
      </c>
      <c r="AR196" s="103" t="s">
        <v>85</v>
      </c>
      <c r="AT196" s="110" t="s">
        <v>76</v>
      </c>
      <c r="AU196" s="110" t="s">
        <v>85</v>
      </c>
      <c r="AY196" s="103" t="s">
        <v>155</v>
      </c>
      <c r="BK196" s="111">
        <f>SUM(BK197:BK200)</f>
        <v>0</v>
      </c>
    </row>
    <row r="197" spans="1:65" s="33" customFormat="1" ht="21.6" customHeight="1" x14ac:dyDescent="0.2">
      <c r="A197" s="30"/>
      <c r="B197" s="31"/>
      <c r="C197" s="114" t="s">
        <v>229</v>
      </c>
      <c r="D197" s="114" t="s">
        <v>157</v>
      </c>
      <c r="E197" s="115" t="s">
        <v>198</v>
      </c>
      <c r="F197" s="116" t="s">
        <v>199</v>
      </c>
      <c r="G197" s="117" t="s">
        <v>160</v>
      </c>
      <c r="H197" s="118">
        <v>25.917999999999999</v>
      </c>
      <c r="I197" s="4"/>
      <c r="J197" s="119">
        <f>ROUND(I197*H197,2)</f>
        <v>0</v>
      </c>
      <c r="K197" s="120"/>
      <c r="L197" s="31"/>
      <c r="M197" s="121" t="s">
        <v>1</v>
      </c>
      <c r="N197" s="122" t="s">
        <v>42</v>
      </c>
      <c r="O197" s="123"/>
      <c r="P197" s="124">
        <f>O197*H197</f>
        <v>0</v>
      </c>
      <c r="Q197" s="124">
        <v>0</v>
      </c>
      <c r="R197" s="124">
        <f>Q197*H197</f>
        <v>0</v>
      </c>
      <c r="S197" s="124">
        <v>0</v>
      </c>
      <c r="T197" s="12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26" t="s">
        <v>161</v>
      </c>
      <c r="AT197" s="126" t="s">
        <v>157</v>
      </c>
      <c r="AU197" s="126" t="s">
        <v>87</v>
      </c>
      <c r="AY197" s="20" t="s">
        <v>155</v>
      </c>
      <c r="BE197" s="127">
        <f>IF(N197="základní",J197,0)</f>
        <v>0</v>
      </c>
      <c r="BF197" s="127">
        <f>IF(N197="snížená",J197,0)</f>
        <v>0</v>
      </c>
      <c r="BG197" s="127">
        <f>IF(N197="zákl. přenesená",J197,0)</f>
        <v>0</v>
      </c>
      <c r="BH197" s="127">
        <f>IF(N197="sníž. přenesená",J197,0)</f>
        <v>0</v>
      </c>
      <c r="BI197" s="127">
        <f>IF(N197="nulová",J197,0)</f>
        <v>0</v>
      </c>
      <c r="BJ197" s="20" t="s">
        <v>85</v>
      </c>
      <c r="BK197" s="127">
        <f>ROUND(I197*H197,2)</f>
        <v>0</v>
      </c>
      <c r="BL197" s="20" t="s">
        <v>161</v>
      </c>
      <c r="BM197" s="126" t="s">
        <v>1176</v>
      </c>
    </row>
    <row r="198" spans="1:65" s="136" customFormat="1" x14ac:dyDescent="0.2">
      <c r="B198" s="137"/>
      <c r="D198" s="130" t="s">
        <v>163</v>
      </c>
      <c r="E198" s="138" t="s">
        <v>1</v>
      </c>
      <c r="F198" s="139" t="s">
        <v>1177</v>
      </c>
      <c r="H198" s="140">
        <v>13.468999999999999</v>
      </c>
      <c r="I198" s="5"/>
      <c r="L198" s="137"/>
      <c r="M198" s="141"/>
      <c r="N198" s="142"/>
      <c r="O198" s="142"/>
      <c r="P198" s="142"/>
      <c r="Q198" s="142"/>
      <c r="R198" s="142"/>
      <c r="S198" s="142"/>
      <c r="T198" s="143"/>
      <c r="AT198" s="138" t="s">
        <v>163</v>
      </c>
      <c r="AU198" s="138" t="s">
        <v>87</v>
      </c>
      <c r="AV198" s="136" t="s">
        <v>87</v>
      </c>
      <c r="AW198" s="136" t="s">
        <v>32</v>
      </c>
      <c r="AX198" s="136" t="s">
        <v>77</v>
      </c>
      <c r="AY198" s="138" t="s">
        <v>155</v>
      </c>
    </row>
    <row r="199" spans="1:65" s="136" customFormat="1" ht="20.399999999999999" x14ac:dyDescent="0.2">
      <c r="B199" s="137"/>
      <c r="D199" s="130" t="s">
        <v>163</v>
      </c>
      <c r="E199" s="138" t="s">
        <v>1</v>
      </c>
      <c r="F199" s="139" t="s">
        <v>1178</v>
      </c>
      <c r="H199" s="140">
        <v>12.449</v>
      </c>
      <c r="I199" s="5"/>
      <c r="L199" s="137"/>
      <c r="M199" s="141"/>
      <c r="N199" s="142"/>
      <c r="O199" s="142"/>
      <c r="P199" s="142"/>
      <c r="Q199" s="142"/>
      <c r="R199" s="142"/>
      <c r="S199" s="142"/>
      <c r="T199" s="143"/>
      <c r="AT199" s="138" t="s">
        <v>163</v>
      </c>
      <c r="AU199" s="138" t="s">
        <v>87</v>
      </c>
      <c r="AV199" s="136" t="s">
        <v>87</v>
      </c>
      <c r="AW199" s="136" t="s">
        <v>32</v>
      </c>
      <c r="AX199" s="136" t="s">
        <v>77</v>
      </c>
      <c r="AY199" s="138" t="s">
        <v>155</v>
      </c>
    </row>
    <row r="200" spans="1:65" s="144" customFormat="1" x14ac:dyDescent="0.2">
      <c r="B200" s="145"/>
      <c r="D200" s="130" t="s">
        <v>163</v>
      </c>
      <c r="E200" s="146" t="s">
        <v>100</v>
      </c>
      <c r="F200" s="147" t="s">
        <v>165</v>
      </c>
      <c r="H200" s="148">
        <v>25.917999999999999</v>
      </c>
      <c r="I200" s="6"/>
      <c r="L200" s="145"/>
      <c r="M200" s="149"/>
      <c r="N200" s="150"/>
      <c r="O200" s="150"/>
      <c r="P200" s="150"/>
      <c r="Q200" s="150"/>
      <c r="R200" s="150"/>
      <c r="S200" s="150"/>
      <c r="T200" s="151"/>
      <c r="AT200" s="146" t="s">
        <v>163</v>
      </c>
      <c r="AU200" s="146" t="s">
        <v>87</v>
      </c>
      <c r="AV200" s="144" t="s">
        <v>161</v>
      </c>
      <c r="AW200" s="144" t="s">
        <v>32</v>
      </c>
      <c r="AX200" s="144" t="s">
        <v>85</v>
      </c>
      <c r="AY200" s="146" t="s">
        <v>155</v>
      </c>
    </row>
    <row r="201" spans="1:65" s="101" customFormat="1" ht="22.8" customHeight="1" x14ac:dyDescent="0.25">
      <c r="B201" s="102"/>
      <c r="D201" s="103" t="s">
        <v>76</v>
      </c>
      <c r="E201" s="112" t="s">
        <v>194</v>
      </c>
      <c r="F201" s="112" t="s">
        <v>214</v>
      </c>
      <c r="I201" s="3"/>
      <c r="J201" s="113">
        <f>BK201</f>
        <v>0</v>
      </c>
      <c r="L201" s="102"/>
      <c r="M201" s="106"/>
      <c r="N201" s="107"/>
      <c r="O201" s="107"/>
      <c r="P201" s="108">
        <f>SUM(P202:P269)</f>
        <v>0</v>
      </c>
      <c r="Q201" s="107"/>
      <c r="R201" s="108">
        <f>SUM(R202:R269)</f>
        <v>0.96001340000000002</v>
      </c>
      <c r="S201" s="107"/>
      <c r="T201" s="109">
        <f>SUM(T202:T269)</f>
        <v>0</v>
      </c>
      <c r="AR201" s="103" t="s">
        <v>85</v>
      </c>
      <c r="AT201" s="110" t="s">
        <v>76</v>
      </c>
      <c r="AU201" s="110" t="s">
        <v>85</v>
      </c>
      <c r="AY201" s="103" t="s">
        <v>155</v>
      </c>
      <c r="BK201" s="111">
        <f>SUM(BK202:BK269)</f>
        <v>0</v>
      </c>
    </row>
    <row r="202" spans="1:65" s="33" customFormat="1" ht="21.6" customHeight="1" x14ac:dyDescent="0.2">
      <c r="A202" s="30"/>
      <c r="B202" s="31"/>
      <c r="C202" s="114" t="s">
        <v>8</v>
      </c>
      <c r="D202" s="114" t="s">
        <v>157</v>
      </c>
      <c r="E202" s="115" t="s">
        <v>1179</v>
      </c>
      <c r="F202" s="116" t="s">
        <v>1180</v>
      </c>
      <c r="G202" s="117" t="s">
        <v>292</v>
      </c>
      <c r="H202" s="118">
        <v>62</v>
      </c>
      <c r="I202" s="4"/>
      <c r="J202" s="119">
        <f>ROUND(I202*H202,2)</f>
        <v>0</v>
      </c>
      <c r="K202" s="120"/>
      <c r="L202" s="31"/>
      <c r="M202" s="121" t="s">
        <v>1</v>
      </c>
      <c r="N202" s="122" t="s">
        <v>42</v>
      </c>
      <c r="O202" s="123"/>
      <c r="P202" s="124">
        <f>O202*H202</f>
        <v>0</v>
      </c>
      <c r="Q202" s="124">
        <v>1.0000000000000001E-5</v>
      </c>
      <c r="R202" s="124">
        <f>Q202*H202</f>
        <v>6.2E-4</v>
      </c>
      <c r="S202" s="124">
        <v>0</v>
      </c>
      <c r="T202" s="12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26" t="s">
        <v>161</v>
      </c>
      <c r="AT202" s="126" t="s">
        <v>157</v>
      </c>
      <c r="AU202" s="126" t="s">
        <v>87</v>
      </c>
      <c r="AY202" s="20" t="s">
        <v>155</v>
      </c>
      <c r="BE202" s="127">
        <f>IF(N202="základní",J202,0)</f>
        <v>0</v>
      </c>
      <c r="BF202" s="127">
        <f>IF(N202="snížená",J202,0)</f>
        <v>0</v>
      </c>
      <c r="BG202" s="127">
        <f>IF(N202="zákl. přenesená",J202,0)</f>
        <v>0</v>
      </c>
      <c r="BH202" s="127">
        <f>IF(N202="sníž. přenesená",J202,0)</f>
        <v>0</v>
      </c>
      <c r="BI202" s="127">
        <f>IF(N202="nulová",J202,0)</f>
        <v>0</v>
      </c>
      <c r="BJ202" s="20" t="s">
        <v>85</v>
      </c>
      <c r="BK202" s="127">
        <f>ROUND(I202*H202,2)</f>
        <v>0</v>
      </c>
      <c r="BL202" s="20" t="s">
        <v>161</v>
      </c>
      <c r="BM202" s="126" t="s">
        <v>1181</v>
      </c>
    </row>
    <row r="203" spans="1:65" s="136" customFormat="1" x14ac:dyDescent="0.2">
      <c r="B203" s="137"/>
      <c r="D203" s="130" t="s">
        <v>163</v>
      </c>
      <c r="E203" s="138" t="s">
        <v>1</v>
      </c>
      <c r="F203" s="139" t="s">
        <v>433</v>
      </c>
      <c r="H203" s="140">
        <v>62</v>
      </c>
      <c r="I203" s="5"/>
      <c r="L203" s="137"/>
      <c r="M203" s="141"/>
      <c r="N203" s="142"/>
      <c r="O203" s="142"/>
      <c r="P203" s="142"/>
      <c r="Q203" s="142"/>
      <c r="R203" s="142"/>
      <c r="S203" s="142"/>
      <c r="T203" s="143"/>
      <c r="AT203" s="138" t="s">
        <v>163</v>
      </c>
      <c r="AU203" s="138" t="s">
        <v>87</v>
      </c>
      <c r="AV203" s="136" t="s">
        <v>87</v>
      </c>
      <c r="AW203" s="136" t="s">
        <v>32</v>
      </c>
      <c r="AX203" s="136" t="s">
        <v>85</v>
      </c>
      <c r="AY203" s="138" t="s">
        <v>155</v>
      </c>
    </row>
    <row r="204" spans="1:65" s="33" customFormat="1" ht="21.6" customHeight="1" x14ac:dyDescent="0.2">
      <c r="A204" s="30"/>
      <c r="B204" s="31"/>
      <c r="C204" s="152" t="s">
        <v>236</v>
      </c>
      <c r="D204" s="152" t="s">
        <v>190</v>
      </c>
      <c r="E204" s="153" t="s">
        <v>295</v>
      </c>
      <c r="F204" s="154" t="s">
        <v>1182</v>
      </c>
      <c r="G204" s="155" t="s">
        <v>292</v>
      </c>
      <c r="H204" s="156">
        <v>62.93</v>
      </c>
      <c r="I204" s="8"/>
      <c r="J204" s="157">
        <f>ROUND(I204*H204,2)</f>
        <v>0</v>
      </c>
      <c r="K204" s="158"/>
      <c r="L204" s="159"/>
      <c r="M204" s="160" t="s">
        <v>1</v>
      </c>
      <c r="N204" s="161" t="s">
        <v>42</v>
      </c>
      <c r="O204" s="123"/>
      <c r="P204" s="124">
        <f>O204*H204</f>
        <v>0</v>
      </c>
      <c r="Q204" s="124">
        <v>1.4E-3</v>
      </c>
      <c r="R204" s="124">
        <f>Q204*H204</f>
        <v>8.8102E-2</v>
      </c>
      <c r="S204" s="124">
        <v>0</v>
      </c>
      <c r="T204" s="12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26" t="s">
        <v>194</v>
      </c>
      <c r="AT204" s="126" t="s">
        <v>190</v>
      </c>
      <c r="AU204" s="126" t="s">
        <v>87</v>
      </c>
      <c r="AY204" s="20" t="s">
        <v>155</v>
      </c>
      <c r="BE204" s="127">
        <f>IF(N204="základní",J204,0)</f>
        <v>0</v>
      </c>
      <c r="BF204" s="127">
        <f>IF(N204="snížená",J204,0)</f>
        <v>0</v>
      </c>
      <c r="BG204" s="127">
        <f>IF(N204="zákl. přenesená",J204,0)</f>
        <v>0</v>
      </c>
      <c r="BH204" s="127">
        <f>IF(N204="sníž. přenesená",J204,0)</f>
        <v>0</v>
      </c>
      <c r="BI204" s="127">
        <f>IF(N204="nulová",J204,0)</f>
        <v>0</v>
      </c>
      <c r="BJ204" s="20" t="s">
        <v>85</v>
      </c>
      <c r="BK204" s="127">
        <f>ROUND(I204*H204,2)</f>
        <v>0</v>
      </c>
      <c r="BL204" s="20" t="s">
        <v>161</v>
      </c>
      <c r="BM204" s="126" t="s">
        <v>1183</v>
      </c>
    </row>
    <row r="205" spans="1:65" s="136" customFormat="1" x14ac:dyDescent="0.2">
      <c r="B205" s="137"/>
      <c r="D205" s="130" t="s">
        <v>163</v>
      </c>
      <c r="E205" s="138" t="s">
        <v>1</v>
      </c>
      <c r="F205" s="139" t="s">
        <v>1184</v>
      </c>
      <c r="H205" s="140">
        <v>62.93</v>
      </c>
      <c r="I205" s="5"/>
      <c r="L205" s="137"/>
      <c r="M205" s="141"/>
      <c r="N205" s="142"/>
      <c r="O205" s="142"/>
      <c r="P205" s="142"/>
      <c r="Q205" s="142"/>
      <c r="R205" s="142"/>
      <c r="S205" s="142"/>
      <c r="T205" s="143"/>
      <c r="AT205" s="138" t="s">
        <v>163</v>
      </c>
      <c r="AU205" s="138" t="s">
        <v>87</v>
      </c>
      <c r="AV205" s="136" t="s">
        <v>87</v>
      </c>
      <c r="AW205" s="136" t="s">
        <v>32</v>
      </c>
      <c r="AX205" s="136" t="s">
        <v>85</v>
      </c>
      <c r="AY205" s="138" t="s">
        <v>155</v>
      </c>
    </row>
    <row r="206" spans="1:65" s="33" customFormat="1" ht="21.6" customHeight="1" x14ac:dyDescent="0.2">
      <c r="A206" s="30"/>
      <c r="B206" s="31"/>
      <c r="C206" s="114" t="s">
        <v>241</v>
      </c>
      <c r="D206" s="114" t="s">
        <v>157</v>
      </c>
      <c r="E206" s="115" t="s">
        <v>290</v>
      </c>
      <c r="F206" s="116" t="s">
        <v>291</v>
      </c>
      <c r="G206" s="117" t="s">
        <v>292</v>
      </c>
      <c r="H206" s="118">
        <v>63</v>
      </c>
      <c r="I206" s="4"/>
      <c r="J206" s="119">
        <f>ROUND(I206*H206,2)</f>
        <v>0</v>
      </c>
      <c r="K206" s="120"/>
      <c r="L206" s="31"/>
      <c r="M206" s="121" t="s">
        <v>1</v>
      </c>
      <c r="N206" s="122" t="s">
        <v>42</v>
      </c>
      <c r="O206" s="123"/>
      <c r="P206" s="124">
        <f>O206*H206</f>
        <v>0</v>
      </c>
      <c r="Q206" s="124">
        <v>1.0000000000000001E-5</v>
      </c>
      <c r="R206" s="124">
        <f>Q206*H206</f>
        <v>6.3000000000000003E-4</v>
      </c>
      <c r="S206" s="124">
        <v>0</v>
      </c>
      <c r="T206" s="125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26" t="s">
        <v>161</v>
      </c>
      <c r="AT206" s="126" t="s">
        <v>157</v>
      </c>
      <c r="AU206" s="126" t="s">
        <v>87</v>
      </c>
      <c r="AY206" s="20" t="s">
        <v>155</v>
      </c>
      <c r="BE206" s="127">
        <f>IF(N206="základní",J206,0)</f>
        <v>0</v>
      </c>
      <c r="BF206" s="127">
        <f>IF(N206="snížená",J206,0)</f>
        <v>0</v>
      </c>
      <c r="BG206" s="127">
        <f>IF(N206="zákl. přenesená",J206,0)</f>
        <v>0</v>
      </c>
      <c r="BH206" s="127">
        <f>IF(N206="sníž. přenesená",J206,0)</f>
        <v>0</v>
      </c>
      <c r="BI206" s="127">
        <f>IF(N206="nulová",J206,0)</f>
        <v>0</v>
      </c>
      <c r="BJ206" s="20" t="s">
        <v>85</v>
      </c>
      <c r="BK206" s="127">
        <f>ROUND(I206*H206,2)</f>
        <v>0</v>
      </c>
      <c r="BL206" s="20" t="s">
        <v>161</v>
      </c>
      <c r="BM206" s="126" t="s">
        <v>1185</v>
      </c>
    </row>
    <row r="207" spans="1:65" s="136" customFormat="1" x14ac:dyDescent="0.2">
      <c r="B207" s="137"/>
      <c r="D207" s="130" t="s">
        <v>163</v>
      </c>
      <c r="E207" s="138" t="s">
        <v>1</v>
      </c>
      <c r="F207" s="139" t="s">
        <v>437</v>
      </c>
      <c r="H207" s="140">
        <v>63</v>
      </c>
      <c r="I207" s="5"/>
      <c r="L207" s="137"/>
      <c r="M207" s="141"/>
      <c r="N207" s="142"/>
      <c r="O207" s="142"/>
      <c r="P207" s="142"/>
      <c r="Q207" s="142"/>
      <c r="R207" s="142"/>
      <c r="S207" s="142"/>
      <c r="T207" s="143"/>
      <c r="AT207" s="138" t="s">
        <v>163</v>
      </c>
      <c r="AU207" s="138" t="s">
        <v>87</v>
      </c>
      <c r="AV207" s="136" t="s">
        <v>87</v>
      </c>
      <c r="AW207" s="136" t="s">
        <v>32</v>
      </c>
      <c r="AX207" s="136" t="s">
        <v>85</v>
      </c>
      <c r="AY207" s="138" t="s">
        <v>155</v>
      </c>
    </row>
    <row r="208" spans="1:65" s="33" customFormat="1" ht="21.6" customHeight="1" x14ac:dyDescent="0.2">
      <c r="A208" s="30"/>
      <c r="B208" s="31"/>
      <c r="C208" s="152" t="s">
        <v>246</v>
      </c>
      <c r="D208" s="152" t="s">
        <v>190</v>
      </c>
      <c r="E208" s="153" t="s">
        <v>305</v>
      </c>
      <c r="F208" s="154" t="s">
        <v>1186</v>
      </c>
      <c r="G208" s="155" t="s">
        <v>292</v>
      </c>
      <c r="H208" s="156">
        <v>63.945</v>
      </c>
      <c r="I208" s="8"/>
      <c r="J208" s="157">
        <f>ROUND(I208*H208,2)</f>
        <v>0</v>
      </c>
      <c r="K208" s="158"/>
      <c r="L208" s="159"/>
      <c r="M208" s="160" t="s">
        <v>1</v>
      </c>
      <c r="N208" s="161" t="s">
        <v>42</v>
      </c>
      <c r="O208" s="123"/>
      <c r="P208" s="124">
        <f>O208*H208</f>
        <v>0</v>
      </c>
      <c r="Q208" s="124">
        <v>2.8999999999999998E-3</v>
      </c>
      <c r="R208" s="124">
        <f>Q208*H208</f>
        <v>0.18544049999999998</v>
      </c>
      <c r="S208" s="124">
        <v>0</v>
      </c>
      <c r="T208" s="125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26" t="s">
        <v>194</v>
      </c>
      <c r="AT208" s="126" t="s">
        <v>190</v>
      </c>
      <c r="AU208" s="126" t="s">
        <v>87</v>
      </c>
      <c r="AY208" s="20" t="s">
        <v>155</v>
      </c>
      <c r="BE208" s="127">
        <f>IF(N208="základní",J208,0)</f>
        <v>0</v>
      </c>
      <c r="BF208" s="127">
        <f>IF(N208="snížená",J208,0)</f>
        <v>0</v>
      </c>
      <c r="BG208" s="127">
        <f>IF(N208="zákl. přenesená",J208,0)</f>
        <v>0</v>
      </c>
      <c r="BH208" s="127">
        <f>IF(N208="sníž. přenesená",J208,0)</f>
        <v>0</v>
      </c>
      <c r="BI208" s="127">
        <f>IF(N208="nulová",J208,0)</f>
        <v>0</v>
      </c>
      <c r="BJ208" s="20" t="s">
        <v>85</v>
      </c>
      <c r="BK208" s="127">
        <f>ROUND(I208*H208,2)</f>
        <v>0</v>
      </c>
      <c r="BL208" s="20" t="s">
        <v>161</v>
      </c>
      <c r="BM208" s="126" t="s">
        <v>1187</v>
      </c>
    </row>
    <row r="209" spans="1:65" s="136" customFormat="1" x14ac:dyDescent="0.2">
      <c r="B209" s="137"/>
      <c r="D209" s="130" t="s">
        <v>163</v>
      </c>
      <c r="E209" s="138" t="s">
        <v>1</v>
      </c>
      <c r="F209" s="139" t="s">
        <v>1188</v>
      </c>
      <c r="H209" s="140">
        <v>63.945</v>
      </c>
      <c r="I209" s="5"/>
      <c r="L209" s="137"/>
      <c r="M209" s="141"/>
      <c r="N209" s="142"/>
      <c r="O209" s="142"/>
      <c r="P209" s="142"/>
      <c r="Q209" s="142"/>
      <c r="R209" s="142"/>
      <c r="S209" s="142"/>
      <c r="T209" s="143"/>
      <c r="AT209" s="138" t="s">
        <v>163</v>
      </c>
      <c r="AU209" s="138" t="s">
        <v>87</v>
      </c>
      <c r="AV209" s="136" t="s">
        <v>87</v>
      </c>
      <c r="AW209" s="136" t="s">
        <v>32</v>
      </c>
      <c r="AX209" s="136" t="s">
        <v>85</v>
      </c>
      <c r="AY209" s="138" t="s">
        <v>155</v>
      </c>
    </row>
    <row r="210" spans="1:65" s="33" customFormat="1" ht="21.6" customHeight="1" x14ac:dyDescent="0.2">
      <c r="A210" s="30"/>
      <c r="B210" s="31"/>
      <c r="C210" s="114" t="s">
        <v>250</v>
      </c>
      <c r="D210" s="114" t="s">
        <v>157</v>
      </c>
      <c r="E210" s="115" t="s">
        <v>1189</v>
      </c>
      <c r="F210" s="116" t="s">
        <v>1190</v>
      </c>
      <c r="G210" s="117" t="s">
        <v>292</v>
      </c>
      <c r="H210" s="118">
        <v>82</v>
      </c>
      <c r="I210" s="4"/>
      <c r="J210" s="119">
        <f>ROUND(I210*H210,2)</f>
        <v>0</v>
      </c>
      <c r="K210" s="120"/>
      <c r="L210" s="31"/>
      <c r="M210" s="121" t="s">
        <v>1</v>
      </c>
      <c r="N210" s="122" t="s">
        <v>42</v>
      </c>
      <c r="O210" s="123"/>
      <c r="P210" s="124">
        <f>O210*H210</f>
        <v>0</v>
      </c>
      <c r="Q210" s="124">
        <v>2.0000000000000002E-5</v>
      </c>
      <c r="R210" s="124">
        <f>Q210*H210</f>
        <v>1.6400000000000002E-3</v>
      </c>
      <c r="S210" s="124">
        <v>0</v>
      </c>
      <c r="T210" s="125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26" t="s">
        <v>161</v>
      </c>
      <c r="AT210" s="126" t="s">
        <v>157</v>
      </c>
      <c r="AU210" s="126" t="s">
        <v>87</v>
      </c>
      <c r="AY210" s="20" t="s">
        <v>155</v>
      </c>
      <c r="BE210" s="127">
        <f>IF(N210="základní",J210,0)</f>
        <v>0</v>
      </c>
      <c r="BF210" s="127">
        <f>IF(N210="snížená",J210,0)</f>
        <v>0</v>
      </c>
      <c r="BG210" s="127">
        <f>IF(N210="zákl. přenesená",J210,0)</f>
        <v>0</v>
      </c>
      <c r="BH210" s="127">
        <f>IF(N210="sníž. přenesená",J210,0)</f>
        <v>0</v>
      </c>
      <c r="BI210" s="127">
        <f>IF(N210="nulová",J210,0)</f>
        <v>0</v>
      </c>
      <c r="BJ210" s="20" t="s">
        <v>85</v>
      </c>
      <c r="BK210" s="127">
        <f>ROUND(I210*H210,2)</f>
        <v>0</v>
      </c>
      <c r="BL210" s="20" t="s">
        <v>161</v>
      </c>
      <c r="BM210" s="126" t="s">
        <v>1191</v>
      </c>
    </row>
    <row r="211" spans="1:65" s="136" customFormat="1" x14ac:dyDescent="0.2">
      <c r="B211" s="137"/>
      <c r="D211" s="130" t="s">
        <v>163</v>
      </c>
      <c r="E211" s="138" t="s">
        <v>1</v>
      </c>
      <c r="F211" s="139" t="s">
        <v>533</v>
      </c>
      <c r="H211" s="140">
        <v>82</v>
      </c>
      <c r="I211" s="5"/>
      <c r="L211" s="137"/>
      <c r="M211" s="141"/>
      <c r="N211" s="142"/>
      <c r="O211" s="142"/>
      <c r="P211" s="142"/>
      <c r="Q211" s="142"/>
      <c r="R211" s="142"/>
      <c r="S211" s="142"/>
      <c r="T211" s="143"/>
      <c r="AT211" s="138" t="s">
        <v>163</v>
      </c>
      <c r="AU211" s="138" t="s">
        <v>87</v>
      </c>
      <c r="AV211" s="136" t="s">
        <v>87</v>
      </c>
      <c r="AW211" s="136" t="s">
        <v>32</v>
      </c>
      <c r="AX211" s="136" t="s">
        <v>85</v>
      </c>
      <c r="AY211" s="138" t="s">
        <v>155</v>
      </c>
    </row>
    <row r="212" spans="1:65" s="33" customFormat="1" ht="21.6" customHeight="1" x14ac:dyDescent="0.2">
      <c r="A212" s="30"/>
      <c r="B212" s="31"/>
      <c r="C212" s="152" t="s">
        <v>254</v>
      </c>
      <c r="D212" s="152" t="s">
        <v>190</v>
      </c>
      <c r="E212" s="153" t="s">
        <v>1192</v>
      </c>
      <c r="F212" s="154" t="s">
        <v>1193</v>
      </c>
      <c r="G212" s="155" t="s">
        <v>292</v>
      </c>
      <c r="H212" s="156">
        <v>83.23</v>
      </c>
      <c r="I212" s="8"/>
      <c r="J212" s="157">
        <f>ROUND(I212*H212,2)</f>
        <v>0</v>
      </c>
      <c r="K212" s="158"/>
      <c r="L212" s="159"/>
      <c r="M212" s="160" t="s">
        <v>1</v>
      </c>
      <c r="N212" s="161" t="s">
        <v>42</v>
      </c>
      <c r="O212" s="123"/>
      <c r="P212" s="124">
        <f>O212*H212</f>
        <v>0</v>
      </c>
      <c r="Q212" s="124">
        <v>7.3000000000000001E-3</v>
      </c>
      <c r="R212" s="124">
        <f>Q212*H212</f>
        <v>0.60757899999999998</v>
      </c>
      <c r="S212" s="124">
        <v>0</v>
      </c>
      <c r="T212" s="125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26" t="s">
        <v>194</v>
      </c>
      <c r="AT212" s="126" t="s">
        <v>190</v>
      </c>
      <c r="AU212" s="126" t="s">
        <v>87</v>
      </c>
      <c r="AY212" s="20" t="s">
        <v>155</v>
      </c>
      <c r="BE212" s="127">
        <f>IF(N212="základní",J212,0)</f>
        <v>0</v>
      </c>
      <c r="BF212" s="127">
        <f>IF(N212="snížená",J212,0)</f>
        <v>0</v>
      </c>
      <c r="BG212" s="127">
        <f>IF(N212="zákl. přenesená",J212,0)</f>
        <v>0</v>
      </c>
      <c r="BH212" s="127">
        <f>IF(N212="sníž. přenesená",J212,0)</f>
        <v>0</v>
      </c>
      <c r="BI212" s="127">
        <f>IF(N212="nulová",J212,0)</f>
        <v>0</v>
      </c>
      <c r="BJ212" s="20" t="s">
        <v>85</v>
      </c>
      <c r="BK212" s="127">
        <f>ROUND(I212*H212,2)</f>
        <v>0</v>
      </c>
      <c r="BL212" s="20" t="s">
        <v>161</v>
      </c>
      <c r="BM212" s="126" t="s">
        <v>1194</v>
      </c>
    </row>
    <row r="213" spans="1:65" s="136" customFormat="1" x14ac:dyDescent="0.2">
      <c r="B213" s="137"/>
      <c r="D213" s="130" t="s">
        <v>163</v>
      </c>
      <c r="E213" s="138" t="s">
        <v>1</v>
      </c>
      <c r="F213" s="139" t="s">
        <v>1195</v>
      </c>
      <c r="H213" s="140">
        <v>83.23</v>
      </c>
      <c r="I213" s="5"/>
      <c r="L213" s="137"/>
      <c r="M213" s="141"/>
      <c r="N213" s="142"/>
      <c r="O213" s="142"/>
      <c r="P213" s="142"/>
      <c r="Q213" s="142"/>
      <c r="R213" s="142"/>
      <c r="S213" s="142"/>
      <c r="T213" s="143"/>
      <c r="AT213" s="138" t="s">
        <v>163</v>
      </c>
      <c r="AU213" s="138" t="s">
        <v>87</v>
      </c>
      <c r="AV213" s="136" t="s">
        <v>87</v>
      </c>
      <c r="AW213" s="136" t="s">
        <v>32</v>
      </c>
      <c r="AX213" s="136" t="s">
        <v>85</v>
      </c>
      <c r="AY213" s="138" t="s">
        <v>155</v>
      </c>
    </row>
    <row r="214" spans="1:65" s="33" customFormat="1" ht="21.6" customHeight="1" x14ac:dyDescent="0.2">
      <c r="A214" s="30"/>
      <c r="B214" s="31"/>
      <c r="C214" s="114" t="s">
        <v>7</v>
      </c>
      <c r="D214" s="114" t="s">
        <v>157</v>
      </c>
      <c r="E214" s="115" t="s">
        <v>1196</v>
      </c>
      <c r="F214" s="116" t="s">
        <v>1197</v>
      </c>
      <c r="G214" s="117" t="s">
        <v>218</v>
      </c>
      <c r="H214" s="118">
        <v>1</v>
      </c>
      <c r="I214" s="4"/>
      <c r="J214" s="119">
        <f>ROUND(I214*H214,2)</f>
        <v>0</v>
      </c>
      <c r="K214" s="120"/>
      <c r="L214" s="31"/>
      <c r="M214" s="121" t="s">
        <v>1</v>
      </c>
      <c r="N214" s="122" t="s">
        <v>42</v>
      </c>
      <c r="O214" s="123"/>
      <c r="P214" s="124">
        <f>O214*H214</f>
        <v>0</v>
      </c>
      <c r="Q214" s="124">
        <v>0</v>
      </c>
      <c r="R214" s="124">
        <f>Q214*H214</f>
        <v>0</v>
      </c>
      <c r="S214" s="124">
        <v>0</v>
      </c>
      <c r="T214" s="12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26" t="s">
        <v>161</v>
      </c>
      <c r="AT214" s="126" t="s">
        <v>157</v>
      </c>
      <c r="AU214" s="126" t="s">
        <v>87</v>
      </c>
      <c r="AY214" s="20" t="s">
        <v>155</v>
      </c>
      <c r="BE214" s="127">
        <f>IF(N214="základní",J214,0)</f>
        <v>0</v>
      </c>
      <c r="BF214" s="127">
        <f>IF(N214="snížená",J214,0)</f>
        <v>0</v>
      </c>
      <c r="BG214" s="127">
        <f>IF(N214="zákl. přenesená",J214,0)</f>
        <v>0</v>
      </c>
      <c r="BH214" s="127">
        <f>IF(N214="sníž. přenesená",J214,0)</f>
        <v>0</v>
      </c>
      <c r="BI214" s="127">
        <f>IF(N214="nulová",J214,0)</f>
        <v>0</v>
      </c>
      <c r="BJ214" s="20" t="s">
        <v>85</v>
      </c>
      <c r="BK214" s="127">
        <f>ROUND(I214*H214,2)</f>
        <v>0</v>
      </c>
      <c r="BL214" s="20" t="s">
        <v>161</v>
      </c>
      <c r="BM214" s="126" t="s">
        <v>1198</v>
      </c>
    </row>
    <row r="215" spans="1:65" s="136" customFormat="1" x14ac:dyDescent="0.2">
      <c r="B215" s="137"/>
      <c r="D215" s="130" t="s">
        <v>163</v>
      </c>
      <c r="E215" s="138" t="s">
        <v>1</v>
      </c>
      <c r="F215" s="139" t="s">
        <v>85</v>
      </c>
      <c r="H215" s="140">
        <v>1</v>
      </c>
      <c r="I215" s="5"/>
      <c r="L215" s="137"/>
      <c r="M215" s="141"/>
      <c r="N215" s="142"/>
      <c r="O215" s="142"/>
      <c r="P215" s="142"/>
      <c r="Q215" s="142"/>
      <c r="R215" s="142"/>
      <c r="S215" s="142"/>
      <c r="T215" s="143"/>
      <c r="AT215" s="138" t="s">
        <v>163</v>
      </c>
      <c r="AU215" s="138" t="s">
        <v>87</v>
      </c>
      <c r="AV215" s="136" t="s">
        <v>87</v>
      </c>
      <c r="AW215" s="136" t="s">
        <v>32</v>
      </c>
      <c r="AX215" s="136" t="s">
        <v>85</v>
      </c>
      <c r="AY215" s="138" t="s">
        <v>155</v>
      </c>
    </row>
    <row r="216" spans="1:65" s="33" customFormat="1" ht="21.6" customHeight="1" x14ac:dyDescent="0.2">
      <c r="A216" s="30"/>
      <c r="B216" s="31"/>
      <c r="C216" s="152" t="s">
        <v>261</v>
      </c>
      <c r="D216" s="152" t="s">
        <v>190</v>
      </c>
      <c r="E216" s="153" t="s">
        <v>1199</v>
      </c>
      <c r="F216" s="154" t="s">
        <v>1200</v>
      </c>
      <c r="G216" s="155" t="s">
        <v>218</v>
      </c>
      <c r="H216" s="156">
        <v>1</v>
      </c>
      <c r="I216" s="8"/>
      <c r="J216" s="157">
        <f>ROUND(I216*H216,2)</f>
        <v>0</v>
      </c>
      <c r="K216" s="158"/>
      <c r="L216" s="159"/>
      <c r="M216" s="160" t="s">
        <v>1</v>
      </c>
      <c r="N216" s="161" t="s">
        <v>42</v>
      </c>
      <c r="O216" s="123"/>
      <c r="P216" s="124">
        <f>O216*H216</f>
        <v>0</v>
      </c>
      <c r="Q216" s="124">
        <v>7.1999999999999998E-3</v>
      </c>
      <c r="R216" s="124">
        <f>Q216*H216</f>
        <v>7.1999999999999998E-3</v>
      </c>
      <c r="S216" s="124">
        <v>0</v>
      </c>
      <c r="T216" s="12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26" t="s">
        <v>194</v>
      </c>
      <c r="AT216" s="126" t="s">
        <v>190</v>
      </c>
      <c r="AU216" s="126" t="s">
        <v>87</v>
      </c>
      <c r="AY216" s="20" t="s">
        <v>155</v>
      </c>
      <c r="BE216" s="127">
        <f>IF(N216="základní",J216,0)</f>
        <v>0</v>
      </c>
      <c r="BF216" s="127">
        <f>IF(N216="snížená",J216,0)</f>
        <v>0</v>
      </c>
      <c r="BG216" s="127">
        <f>IF(N216="zákl. přenesená",J216,0)</f>
        <v>0</v>
      </c>
      <c r="BH216" s="127">
        <f>IF(N216="sníž. přenesená",J216,0)</f>
        <v>0</v>
      </c>
      <c r="BI216" s="127">
        <f>IF(N216="nulová",J216,0)</f>
        <v>0</v>
      </c>
      <c r="BJ216" s="20" t="s">
        <v>85</v>
      </c>
      <c r="BK216" s="127">
        <f>ROUND(I216*H216,2)</f>
        <v>0</v>
      </c>
      <c r="BL216" s="20" t="s">
        <v>161</v>
      </c>
      <c r="BM216" s="126" t="s">
        <v>1201</v>
      </c>
    </row>
    <row r="217" spans="1:65" s="136" customFormat="1" x14ac:dyDescent="0.2">
      <c r="B217" s="137"/>
      <c r="D217" s="130" t="s">
        <v>163</v>
      </c>
      <c r="E217" s="138" t="s">
        <v>1</v>
      </c>
      <c r="F217" s="139" t="s">
        <v>85</v>
      </c>
      <c r="H217" s="140">
        <v>1</v>
      </c>
      <c r="I217" s="5"/>
      <c r="L217" s="137"/>
      <c r="M217" s="141"/>
      <c r="N217" s="142"/>
      <c r="O217" s="142"/>
      <c r="P217" s="142"/>
      <c r="Q217" s="142"/>
      <c r="R217" s="142"/>
      <c r="S217" s="142"/>
      <c r="T217" s="143"/>
      <c r="AT217" s="138" t="s">
        <v>163</v>
      </c>
      <c r="AU217" s="138" t="s">
        <v>87</v>
      </c>
      <c r="AV217" s="136" t="s">
        <v>87</v>
      </c>
      <c r="AW217" s="136" t="s">
        <v>32</v>
      </c>
      <c r="AX217" s="136" t="s">
        <v>85</v>
      </c>
      <c r="AY217" s="138" t="s">
        <v>155</v>
      </c>
    </row>
    <row r="218" spans="1:65" s="33" customFormat="1" ht="21.6" customHeight="1" x14ac:dyDescent="0.2">
      <c r="A218" s="30"/>
      <c r="B218" s="31"/>
      <c r="C218" s="114" t="s">
        <v>265</v>
      </c>
      <c r="D218" s="114" t="s">
        <v>157</v>
      </c>
      <c r="E218" s="115" t="s">
        <v>310</v>
      </c>
      <c r="F218" s="116" t="s">
        <v>311</v>
      </c>
      <c r="G218" s="117" t="s">
        <v>218</v>
      </c>
      <c r="H218" s="118">
        <v>10</v>
      </c>
      <c r="I218" s="4"/>
      <c r="J218" s="119">
        <f>ROUND(I218*H218,2)</f>
        <v>0</v>
      </c>
      <c r="K218" s="120"/>
      <c r="L218" s="31"/>
      <c r="M218" s="121" t="s">
        <v>1</v>
      </c>
      <c r="N218" s="122" t="s">
        <v>42</v>
      </c>
      <c r="O218" s="123"/>
      <c r="P218" s="124">
        <f>O218*H218</f>
        <v>0</v>
      </c>
      <c r="Q218" s="124">
        <v>0</v>
      </c>
      <c r="R218" s="124">
        <f>Q218*H218</f>
        <v>0</v>
      </c>
      <c r="S218" s="124">
        <v>0</v>
      </c>
      <c r="T218" s="125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26" t="s">
        <v>161</v>
      </c>
      <c r="AT218" s="126" t="s">
        <v>157</v>
      </c>
      <c r="AU218" s="126" t="s">
        <v>87</v>
      </c>
      <c r="AY218" s="20" t="s">
        <v>155</v>
      </c>
      <c r="BE218" s="127">
        <f>IF(N218="základní",J218,0)</f>
        <v>0</v>
      </c>
      <c r="BF218" s="127">
        <f>IF(N218="snížená",J218,0)</f>
        <v>0</v>
      </c>
      <c r="BG218" s="127">
        <f>IF(N218="zákl. přenesená",J218,0)</f>
        <v>0</v>
      </c>
      <c r="BH218" s="127">
        <f>IF(N218="sníž. přenesená",J218,0)</f>
        <v>0</v>
      </c>
      <c r="BI218" s="127">
        <f>IF(N218="nulová",J218,0)</f>
        <v>0</v>
      </c>
      <c r="BJ218" s="20" t="s">
        <v>85</v>
      </c>
      <c r="BK218" s="127">
        <f>ROUND(I218*H218,2)</f>
        <v>0</v>
      </c>
      <c r="BL218" s="20" t="s">
        <v>161</v>
      </c>
      <c r="BM218" s="126" t="s">
        <v>1202</v>
      </c>
    </row>
    <row r="219" spans="1:65" s="136" customFormat="1" x14ac:dyDescent="0.2">
      <c r="B219" s="137"/>
      <c r="D219" s="130" t="s">
        <v>163</v>
      </c>
      <c r="E219" s="138" t="s">
        <v>1</v>
      </c>
      <c r="F219" s="139" t="s">
        <v>208</v>
      </c>
      <c r="H219" s="140">
        <v>10</v>
      </c>
      <c r="I219" s="5"/>
      <c r="L219" s="137"/>
      <c r="M219" s="141"/>
      <c r="N219" s="142"/>
      <c r="O219" s="142"/>
      <c r="P219" s="142"/>
      <c r="Q219" s="142"/>
      <c r="R219" s="142"/>
      <c r="S219" s="142"/>
      <c r="T219" s="143"/>
      <c r="AT219" s="138" t="s">
        <v>163</v>
      </c>
      <c r="AU219" s="138" t="s">
        <v>87</v>
      </c>
      <c r="AV219" s="136" t="s">
        <v>87</v>
      </c>
      <c r="AW219" s="136" t="s">
        <v>32</v>
      </c>
      <c r="AX219" s="136" t="s">
        <v>85</v>
      </c>
      <c r="AY219" s="138" t="s">
        <v>155</v>
      </c>
    </row>
    <row r="220" spans="1:65" s="33" customFormat="1" ht="21.6" customHeight="1" x14ac:dyDescent="0.2">
      <c r="A220" s="30"/>
      <c r="B220" s="31"/>
      <c r="C220" s="152" t="s">
        <v>269</v>
      </c>
      <c r="D220" s="152" t="s">
        <v>190</v>
      </c>
      <c r="E220" s="153" t="s">
        <v>1203</v>
      </c>
      <c r="F220" s="154" t="s">
        <v>1204</v>
      </c>
      <c r="G220" s="155" t="s">
        <v>218</v>
      </c>
      <c r="H220" s="156">
        <v>10.15</v>
      </c>
      <c r="I220" s="8"/>
      <c r="J220" s="157">
        <f>ROUND(I220*H220,2)</f>
        <v>0</v>
      </c>
      <c r="K220" s="158"/>
      <c r="L220" s="159"/>
      <c r="M220" s="160" t="s">
        <v>1</v>
      </c>
      <c r="N220" s="161" t="s">
        <v>42</v>
      </c>
      <c r="O220" s="123"/>
      <c r="P220" s="124">
        <f>O220*H220</f>
        <v>0</v>
      </c>
      <c r="Q220" s="124">
        <v>8.0000000000000004E-4</v>
      </c>
      <c r="R220" s="124">
        <f>Q220*H220</f>
        <v>8.1200000000000005E-3</v>
      </c>
      <c r="S220" s="124">
        <v>0</v>
      </c>
      <c r="T220" s="12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26" t="s">
        <v>194</v>
      </c>
      <c r="AT220" s="126" t="s">
        <v>190</v>
      </c>
      <c r="AU220" s="126" t="s">
        <v>87</v>
      </c>
      <c r="AY220" s="20" t="s">
        <v>155</v>
      </c>
      <c r="BE220" s="127">
        <f>IF(N220="základní",J220,0)</f>
        <v>0</v>
      </c>
      <c r="BF220" s="127">
        <f>IF(N220="snížená",J220,0)</f>
        <v>0</v>
      </c>
      <c r="BG220" s="127">
        <f>IF(N220="zákl. přenesená",J220,0)</f>
        <v>0</v>
      </c>
      <c r="BH220" s="127">
        <f>IF(N220="sníž. přenesená",J220,0)</f>
        <v>0</v>
      </c>
      <c r="BI220" s="127">
        <f>IF(N220="nulová",J220,0)</f>
        <v>0</v>
      </c>
      <c r="BJ220" s="20" t="s">
        <v>85</v>
      </c>
      <c r="BK220" s="127">
        <f>ROUND(I220*H220,2)</f>
        <v>0</v>
      </c>
      <c r="BL220" s="20" t="s">
        <v>161</v>
      </c>
      <c r="BM220" s="126" t="s">
        <v>1205</v>
      </c>
    </row>
    <row r="221" spans="1:65" s="136" customFormat="1" x14ac:dyDescent="0.2">
      <c r="B221" s="137"/>
      <c r="D221" s="130" t="s">
        <v>163</v>
      </c>
      <c r="E221" s="138" t="s">
        <v>1</v>
      </c>
      <c r="F221" s="139" t="s">
        <v>1206</v>
      </c>
      <c r="H221" s="140">
        <v>10.15</v>
      </c>
      <c r="I221" s="5"/>
      <c r="L221" s="137"/>
      <c r="M221" s="141"/>
      <c r="N221" s="142"/>
      <c r="O221" s="142"/>
      <c r="P221" s="142"/>
      <c r="Q221" s="142"/>
      <c r="R221" s="142"/>
      <c r="S221" s="142"/>
      <c r="T221" s="143"/>
      <c r="AT221" s="138" t="s">
        <v>163</v>
      </c>
      <c r="AU221" s="138" t="s">
        <v>87</v>
      </c>
      <c r="AV221" s="136" t="s">
        <v>87</v>
      </c>
      <c r="AW221" s="136" t="s">
        <v>32</v>
      </c>
      <c r="AX221" s="136" t="s">
        <v>85</v>
      </c>
      <c r="AY221" s="138" t="s">
        <v>155</v>
      </c>
    </row>
    <row r="222" spans="1:65" s="33" customFormat="1" ht="21.6" customHeight="1" x14ac:dyDescent="0.2">
      <c r="A222" s="30"/>
      <c r="B222" s="31"/>
      <c r="C222" s="114" t="s">
        <v>273</v>
      </c>
      <c r="D222" s="114" t="s">
        <v>157</v>
      </c>
      <c r="E222" s="115" t="s">
        <v>1207</v>
      </c>
      <c r="F222" s="116" t="s">
        <v>1208</v>
      </c>
      <c r="G222" s="117" t="s">
        <v>218</v>
      </c>
      <c r="H222" s="118">
        <v>1</v>
      </c>
      <c r="I222" s="4"/>
      <c r="J222" s="119">
        <f>ROUND(I222*H222,2)</f>
        <v>0</v>
      </c>
      <c r="K222" s="120"/>
      <c r="L222" s="31"/>
      <c r="M222" s="121" t="s">
        <v>1</v>
      </c>
      <c r="N222" s="122" t="s">
        <v>42</v>
      </c>
      <c r="O222" s="123"/>
      <c r="P222" s="124">
        <f>O222*H222</f>
        <v>0</v>
      </c>
      <c r="Q222" s="124">
        <v>0</v>
      </c>
      <c r="R222" s="124">
        <f>Q222*H222</f>
        <v>0</v>
      </c>
      <c r="S222" s="124">
        <v>0</v>
      </c>
      <c r="T222" s="12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26" t="s">
        <v>161</v>
      </c>
      <c r="AT222" s="126" t="s">
        <v>157</v>
      </c>
      <c r="AU222" s="126" t="s">
        <v>87</v>
      </c>
      <c r="AY222" s="20" t="s">
        <v>155</v>
      </c>
      <c r="BE222" s="127">
        <f>IF(N222="základní",J222,0)</f>
        <v>0</v>
      </c>
      <c r="BF222" s="127">
        <f>IF(N222="snížená",J222,0)</f>
        <v>0</v>
      </c>
      <c r="BG222" s="127">
        <f>IF(N222="zákl. přenesená",J222,0)</f>
        <v>0</v>
      </c>
      <c r="BH222" s="127">
        <f>IF(N222="sníž. přenesená",J222,0)</f>
        <v>0</v>
      </c>
      <c r="BI222" s="127">
        <f>IF(N222="nulová",J222,0)</f>
        <v>0</v>
      </c>
      <c r="BJ222" s="20" t="s">
        <v>85</v>
      </c>
      <c r="BK222" s="127">
        <f>ROUND(I222*H222,2)</f>
        <v>0</v>
      </c>
      <c r="BL222" s="20" t="s">
        <v>161</v>
      </c>
      <c r="BM222" s="126" t="s">
        <v>1209</v>
      </c>
    </row>
    <row r="223" spans="1:65" s="136" customFormat="1" x14ac:dyDescent="0.2">
      <c r="B223" s="137"/>
      <c r="D223" s="130" t="s">
        <v>163</v>
      </c>
      <c r="E223" s="138" t="s">
        <v>1</v>
      </c>
      <c r="F223" s="139" t="s">
        <v>85</v>
      </c>
      <c r="H223" s="140">
        <v>1</v>
      </c>
      <c r="I223" s="5"/>
      <c r="L223" s="137"/>
      <c r="M223" s="141"/>
      <c r="N223" s="142"/>
      <c r="O223" s="142"/>
      <c r="P223" s="142"/>
      <c r="Q223" s="142"/>
      <c r="R223" s="142"/>
      <c r="S223" s="142"/>
      <c r="T223" s="143"/>
      <c r="AT223" s="138" t="s">
        <v>163</v>
      </c>
      <c r="AU223" s="138" t="s">
        <v>87</v>
      </c>
      <c r="AV223" s="136" t="s">
        <v>87</v>
      </c>
      <c r="AW223" s="136" t="s">
        <v>32</v>
      </c>
      <c r="AX223" s="136" t="s">
        <v>85</v>
      </c>
      <c r="AY223" s="138" t="s">
        <v>155</v>
      </c>
    </row>
    <row r="224" spans="1:65" s="33" customFormat="1" ht="21.6" customHeight="1" x14ac:dyDescent="0.2">
      <c r="A224" s="30"/>
      <c r="B224" s="31"/>
      <c r="C224" s="152" t="s">
        <v>277</v>
      </c>
      <c r="D224" s="152" t="s">
        <v>190</v>
      </c>
      <c r="E224" s="153" t="s">
        <v>1210</v>
      </c>
      <c r="F224" s="154" t="s">
        <v>1211</v>
      </c>
      <c r="G224" s="155" t="s">
        <v>218</v>
      </c>
      <c r="H224" s="156">
        <v>1.0149999999999999</v>
      </c>
      <c r="I224" s="8"/>
      <c r="J224" s="157">
        <f>ROUND(I224*H224,2)</f>
        <v>0</v>
      </c>
      <c r="K224" s="158"/>
      <c r="L224" s="159"/>
      <c r="M224" s="160" t="s">
        <v>1</v>
      </c>
      <c r="N224" s="161" t="s">
        <v>42</v>
      </c>
      <c r="O224" s="123"/>
      <c r="P224" s="124">
        <f>O224*H224</f>
        <v>0</v>
      </c>
      <c r="Q224" s="124">
        <v>4.6000000000000001E-4</v>
      </c>
      <c r="R224" s="124">
        <f>Q224*H224</f>
        <v>4.6689999999999996E-4</v>
      </c>
      <c r="S224" s="124">
        <v>0</v>
      </c>
      <c r="T224" s="125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26" t="s">
        <v>194</v>
      </c>
      <c r="AT224" s="126" t="s">
        <v>190</v>
      </c>
      <c r="AU224" s="126" t="s">
        <v>87</v>
      </c>
      <c r="AY224" s="20" t="s">
        <v>155</v>
      </c>
      <c r="BE224" s="127">
        <f>IF(N224="základní",J224,0)</f>
        <v>0</v>
      </c>
      <c r="BF224" s="127">
        <f>IF(N224="snížená",J224,0)</f>
        <v>0</v>
      </c>
      <c r="BG224" s="127">
        <f>IF(N224="zákl. přenesená",J224,0)</f>
        <v>0</v>
      </c>
      <c r="BH224" s="127">
        <f>IF(N224="sníž. přenesená",J224,0)</f>
        <v>0</v>
      </c>
      <c r="BI224" s="127">
        <f>IF(N224="nulová",J224,0)</f>
        <v>0</v>
      </c>
      <c r="BJ224" s="20" t="s">
        <v>85</v>
      </c>
      <c r="BK224" s="127">
        <f>ROUND(I224*H224,2)</f>
        <v>0</v>
      </c>
      <c r="BL224" s="20" t="s">
        <v>161</v>
      </c>
      <c r="BM224" s="126" t="s">
        <v>1212</v>
      </c>
    </row>
    <row r="225" spans="1:65" s="136" customFormat="1" x14ac:dyDescent="0.2">
      <c r="B225" s="137"/>
      <c r="D225" s="130" t="s">
        <v>163</v>
      </c>
      <c r="E225" s="138" t="s">
        <v>1</v>
      </c>
      <c r="F225" s="139" t="s">
        <v>323</v>
      </c>
      <c r="H225" s="140">
        <v>1.0149999999999999</v>
      </c>
      <c r="I225" s="5"/>
      <c r="L225" s="137"/>
      <c r="M225" s="141"/>
      <c r="N225" s="142"/>
      <c r="O225" s="142"/>
      <c r="P225" s="142"/>
      <c r="Q225" s="142"/>
      <c r="R225" s="142"/>
      <c r="S225" s="142"/>
      <c r="T225" s="143"/>
      <c r="AT225" s="138" t="s">
        <v>163</v>
      </c>
      <c r="AU225" s="138" t="s">
        <v>87</v>
      </c>
      <c r="AV225" s="136" t="s">
        <v>87</v>
      </c>
      <c r="AW225" s="136" t="s">
        <v>32</v>
      </c>
      <c r="AX225" s="136" t="s">
        <v>85</v>
      </c>
      <c r="AY225" s="138" t="s">
        <v>155</v>
      </c>
    </row>
    <row r="226" spans="1:65" s="33" customFormat="1" ht="21.6" customHeight="1" x14ac:dyDescent="0.2">
      <c r="A226" s="30"/>
      <c r="B226" s="31"/>
      <c r="C226" s="114" t="s">
        <v>281</v>
      </c>
      <c r="D226" s="114" t="s">
        <v>157</v>
      </c>
      <c r="E226" s="115" t="s">
        <v>1213</v>
      </c>
      <c r="F226" s="116" t="s">
        <v>1214</v>
      </c>
      <c r="G226" s="117" t="s">
        <v>218</v>
      </c>
      <c r="H226" s="118">
        <v>10</v>
      </c>
      <c r="I226" s="4"/>
      <c r="J226" s="119">
        <f>ROUND(I226*H226,2)</f>
        <v>0</v>
      </c>
      <c r="K226" s="120"/>
      <c r="L226" s="31"/>
      <c r="M226" s="121" t="s">
        <v>1</v>
      </c>
      <c r="N226" s="122" t="s">
        <v>42</v>
      </c>
      <c r="O226" s="123"/>
      <c r="P226" s="124">
        <f>O226*H226</f>
        <v>0</v>
      </c>
      <c r="Q226" s="124">
        <v>1E-4</v>
      </c>
      <c r="R226" s="124">
        <f>Q226*H226</f>
        <v>1E-3</v>
      </c>
      <c r="S226" s="124">
        <v>0</v>
      </c>
      <c r="T226" s="125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26" t="s">
        <v>161</v>
      </c>
      <c r="AT226" s="126" t="s">
        <v>157</v>
      </c>
      <c r="AU226" s="126" t="s">
        <v>87</v>
      </c>
      <c r="AY226" s="20" t="s">
        <v>155</v>
      </c>
      <c r="BE226" s="127">
        <f>IF(N226="základní",J226,0)</f>
        <v>0</v>
      </c>
      <c r="BF226" s="127">
        <f>IF(N226="snížená",J226,0)</f>
        <v>0</v>
      </c>
      <c r="BG226" s="127">
        <f>IF(N226="zákl. přenesená",J226,0)</f>
        <v>0</v>
      </c>
      <c r="BH226" s="127">
        <f>IF(N226="sníž. přenesená",J226,0)</f>
        <v>0</v>
      </c>
      <c r="BI226" s="127">
        <f>IF(N226="nulová",J226,0)</f>
        <v>0</v>
      </c>
      <c r="BJ226" s="20" t="s">
        <v>85</v>
      </c>
      <c r="BK226" s="127">
        <f>ROUND(I226*H226,2)</f>
        <v>0</v>
      </c>
      <c r="BL226" s="20" t="s">
        <v>161</v>
      </c>
      <c r="BM226" s="126" t="s">
        <v>1215</v>
      </c>
    </row>
    <row r="227" spans="1:65" s="136" customFormat="1" x14ac:dyDescent="0.2">
      <c r="B227" s="137"/>
      <c r="D227" s="130" t="s">
        <v>163</v>
      </c>
      <c r="E227" s="138" t="s">
        <v>1</v>
      </c>
      <c r="F227" s="139" t="s">
        <v>208</v>
      </c>
      <c r="H227" s="140">
        <v>10</v>
      </c>
      <c r="I227" s="5"/>
      <c r="L227" s="137"/>
      <c r="M227" s="141"/>
      <c r="N227" s="142"/>
      <c r="O227" s="142"/>
      <c r="P227" s="142"/>
      <c r="Q227" s="142"/>
      <c r="R227" s="142"/>
      <c r="S227" s="142"/>
      <c r="T227" s="143"/>
      <c r="AT227" s="138" t="s">
        <v>163</v>
      </c>
      <c r="AU227" s="138" t="s">
        <v>87</v>
      </c>
      <c r="AV227" s="136" t="s">
        <v>87</v>
      </c>
      <c r="AW227" s="136" t="s">
        <v>32</v>
      </c>
      <c r="AX227" s="136" t="s">
        <v>85</v>
      </c>
      <c r="AY227" s="138" t="s">
        <v>155</v>
      </c>
    </row>
    <row r="228" spans="1:65" s="33" customFormat="1" ht="21.6" customHeight="1" x14ac:dyDescent="0.2">
      <c r="A228" s="30"/>
      <c r="B228" s="31"/>
      <c r="C228" s="152" t="s">
        <v>285</v>
      </c>
      <c r="D228" s="152" t="s">
        <v>190</v>
      </c>
      <c r="E228" s="153" t="s">
        <v>1216</v>
      </c>
      <c r="F228" s="154" t="s">
        <v>1217</v>
      </c>
      <c r="G228" s="155" t="s">
        <v>218</v>
      </c>
      <c r="H228" s="156">
        <v>10.15</v>
      </c>
      <c r="I228" s="8"/>
      <c r="J228" s="157">
        <f>ROUND(I228*H228,2)</f>
        <v>0</v>
      </c>
      <c r="K228" s="158"/>
      <c r="L228" s="159"/>
      <c r="M228" s="160" t="s">
        <v>1</v>
      </c>
      <c r="N228" s="161" t="s">
        <v>42</v>
      </c>
      <c r="O228" s="123"/>
      <c r="P228" s="124">
        <f>O228*H228</f>
        <v>0</v>
      </c>
      <c r="Q228" s="124">
        <v>3.8999999999999998E-3</v>
      </c>
      <c r="R228" s="124">
        <f>Q228*H228</f>
        <v>3.9585000000000002E-2</v>
      </c>
      <c r="S228" s="124">
        <v>0</v>
      </c>
      <c r="T228" s="125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26" t="s">
        <v>194</v>
      </c>
      <c r="AT228" s="126" t="s">
        <v>190</v>
      </c>
      <c r="AU228" s="126" t="s">
        <v>87</v>
      </c>
      <c r="AY228" s="20" t="s">
        <v>155</v>
      </c>
      <c r="BE228" s="127">
        <f>IF(N228="základní",J228,0)</f>
        <v>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20" t="s">
        <v>85</v>
      </c>
      <c r="BK228" s="127">
        <f>ROUND(I228*H228,2)</f>
        <v>0</v>
      </c>
      <c r="BL228" s="20" t="s">
        <v>161</v>
      </c>
      <c r="BM228" s="126" t="s">
        <v>1218</v>
      </c>
    </row>
    <row r="229" spans="1:65" s="136" customFormat="1" x14ac:dyDescent="0.2">
      <c r="B229" s="137"/>
      <c r="D229" s="130" t="s">
        <v>163</v>
      </c>
      <c r="E229" s="138" t="s">
        <v>1</v>
      </c>
      <c r="F229" s="139" t="s">
        <v>1206</v>
      </c>
      <c r="H229" s="140">
        <v>10.15</v>
      </c>
      <c r="I229" s="5"/>
      <c r="L229" s="137"/>
      <c r="M229" s="141"/>
      <c r="N229" s="142"/>
      <c r="O229" s="142"/>
      <c r="P229" s="142"/>
      <c r="Q229" s="142"/>
      <c r="R229" s="142"/>
      <c r="S229" s="142"/>
      <c r="T229" s="143"/>
      <c r="AT229" s="138" t="s">
        <v>163</v>
      </c>
      <c r="AU229" s="138" t="s">
        <v>87</v>
      </c>
      <c r="AV229" s="136" t="s">
        <v>87</v>
      </c>
      <c r="AW229" s="136" t="s">
        <v>32</v>
      </c>
      <c r="AX229" s="136" t="s">
        <v>85</v>
      </c>
      <c r="AY229" s="138" t="s">
        <v>155</v>
      </c>
    </row>
    <row r="230" spans="1:65" s="33" customFormat="1" ht="21.6" customHeight="1" x14ac:dyDescent="0.2">
      <c r="A230" s="30"/>
      <c r="B230" s="31"/>
      <c r="C230" s="114" t="s">
        <v>289</v>
      </c>
      <c r="D230" s="114" t="s">
        <v>157</v>
      </c>
      <c r="E230" s="115" t="s">
        <v>1219</v>
      </c>
      <c r="F230" s="116" t="s">
        <v>1220</v>
      </c>
      <c r="G230" s="117" t="s">
        <v>1221</v>
      </c>
      <c r="H230" s="118">
        <v>4</v>
      </c>
      <c r="I230" s="4"/>
      <c r="J230" s="119">
        <f>ROUND(I230*H230,2)</f>
        <v>0</v>
      </c>
      <c r="K230" s="120"/>
      <c r="L230" s="31"/>
      <c r="M230" s="121" t="s">
        <v>1</v>
      </c>
      <c r="N230" s="122" t="s">
        <v>42</v>
      </c>
      <c r="O230" s="123"/>
      <c r="P230" s="124">
        <f>O230*H230</f>
        <v>0</v>
      </c>
      <c r="Q230" s="124">
        <v>2.5000000000000001E-4</v>
      </c>
      <c r="R230" s="124">
        <f>Q230*H230</f>
        <v>1E-3</v>
      </c>
      <c r="S230" s="124">
        <v>0</v>
      </c>
      <c r="T230" s="125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26" t="s">
        <v>161</v>
      </c>
      <c r="AT230" s="126" t="s">
        <v>157</v>
      </c>
      <c r="AU230" s="126" t="s">
        <v>87</v>
      </c>
      <c r="AY230" s="20" t="s">
        <v>155</v>
      </c>
      <c r="BE230" s="127">
        <f>IF(N230="základní",J230,0)</f>
        <v>0</v>
      </c>
      <c r="BF230" s="127">
        <f>IF(N230="snížená",J230,0)</f>
        <v>0</v>
      </c>
      <c r="BG230" s="127">
        <f>IF(N230="zákl. přenesená",J230,0)</f>
        <v>0</v>
      </c>
      <c r="BH230" s="127">
        <f>IF(N230="sníž. přenesená",J230,0)</f>
        <v>0</v>
      </c>
      <c r="BI230" s="127">
        <f>IF(N230="nulová",J230,0)</f>
        <v>0</v>
      </c>
      <c r="BJ230" s="20" t="s">
        <v>85</v>
      </c>
      <c r="BK230" s="127">
        <f>ROUND(I230*H230,2)</f>
        <v>0</v>
      </c>
      <c r="BL230" s="20" t="s">
        <v>161</v>
      </c>
      <c r="BM230" s="126" t="s">
        <v>1222</v>
      </c>
    </row>
    <row r="231" spans="1:65" s="136" customFormat="1" x14ac:dyDescent="0.2">
      <c r="B231" s="137"/>
      <c r="D231" s="130" t="s">
        <v>163</v>
      </c>
      <c r="E231" s="138" t="s">
        <v>1</v>
      </c>
      <c r="F231" s="139" t="s">
        <v>161</v>
      </c>
      <c r="H231" s="140">
        <v>4</v>
      </c>
      <c r="I231" s="5"/>
      <c r="L231" s="137"/>
      <c r="M231" s="141"/>
      <c r="N231" s="142"/>
      <c r="O231" s="142"/>
      <c r="P231" s="142"/>
      <c r="Q231" s="142"/>
      <c r="R231" s="142"/>
      <c r="S231" s="142"/>
      <c r="T231" s="143"/>
      <c r="AT231" s="138" t="s">
        <v>163</v>
      </c>
      <c r="AU231" s="138" t="s">
        <v>87</v>
      </c>
      <c r="AV231" s="136" t="s">
        <v>87</v>
      </c>
      <c r="AW231" s="136" t="s">
        <v>32</v>
      </c>
      <c r="AX231" s="136" t="s">
        <v>85</v>
      </c>
      <c r="AY231" s="138" t="s">
        <v>155</v>
      </c>
    </row>
    <row r="232" spans="1:65" s="33" customFormat="1" ht="21.6" customHeight="1" x14ac:dyDescent="0.2">
      <c r="A232" s="30"/>
      <c r="B232" s="31"/>
      <c r="C232" s="114" t="s">
        <v>294</v>
      </c>
      <c r="D232" s="114" t="s">
        <v>157</v>
      </c>
      <c r="E232" s="115" t="s">
        <v>1223</v>
      </c>
      <c r="F232" s="116" t="s">
        <v>1224</v>
      </c>
      <c r="G232" s="117" t="s">
        <v>218</v>
      </c>
      <c r="H232" s="118">
        <v>3</v>
      </c>
      <c r="I232" s="4"/>
      <c r="J232" s="119">
        <f>ROUND(I232*H232,2)</f>
        <v>0</v>
      </c>
      <c r="K232" s="120"/>
      <c r="L232" s="31"/>
      <c r="M232" s="121" t="s">
        <v>1</v>
      </c>
      <c r="N232" s="122" t="s">
        <v>42</v>
      </c>
      <c r="O232" s="123"/>
      <c r="P232" s="124">
        <f>O232*H232</f>
        <v>0</v>
      </c>
      <c r="Q232" s="124">
        <v>0</v>
      </c>
      <c r="R232" s="124">
        <f>Q232*H232</f>
        <v>0</v>
      </c>
      <c r="S232" s="124">
        <v>0</v>
      </c>
      <c r="T232" s="125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26" t="s">
        <v>161</v>
      </c>
      <c r="AT232" s="126" t="s">
        <v>157</v>
      </c>
      <c r="AU232" s="126" t="s">
        <v>87</v>
      </c>
      <c r="AY232" s="20" t="s">
        <v>155</v>
      </c>
      <c r="BE232" s="127">
        <f>IF(N232="základní",J232,0)</f>
        <v>0</v>
      </c>
      <c r="BF232" s="127">
        <f>IF(N232="snížená",J232,0)</f>
        <v>0</v>
      </c>
      <c r="BG232" s="127">
        <f>IF(N232="zákl. přenesená",J232,0)</f>
        <v>0</v>
      </c>
      <c r="BH232" s="127">
        <f>IF(N232="sníž. přenesená",J232,0)</f>
        <v>0</v>
      </c>
      <c r="BI232" s="127">
        <f>IF(N232="nulová",J232,0)</f>
        <v>0</v>
      </c>
      <c r="BJ232" s="20" t="s">
        <v>85</v>
      </c>
      <c r="BK232" s="127">
        <f>ROUND(I232*H232,2)</f>
        <v>0</v>
      </c>
      <c r="BL232" s="20" t="s">
        <v>161</v>
      </c>
      <c r="BM232" s="126" t="s">
        <v>1225</v>
      </c>
    </row>
    <row r="233" spans="1:65" s="136" customFormat="1" x14ac:dyDescent="0.2">
      <c r="B233" s="137"/>
      <c r="D233" s="130" t="s">
        <v>163</v>
      </c>
      <c r="E233" s="138" t="s">
        <v>1</v>
      </c>
      <c r="F233" s="139" t="s">
        <v>170</v>
      </c>
      <c r="H233" s="140">
        <v>3</v>
      </c>
      <c r="I233" s="5"/>
      <c r="L233" s="137"/>
      <c r="M233" s="141"/>
      <c r="N233" s="142"/>
      <c r="O233" s="142"/>
      <c r="P233" s="142"/>
      <c r="Q233" s="142"/>
      <c r="R233" s="142"/>
      <c r="S233" s="142"/>
      <c r="T233" s="143"/>
      <c r="AT233" s="138" t="s">
        <v>163</v>
      </c>
      <c r="AU233" s="138" t="s">
        <v>87</v>
      </c>
      <c r="AV233" s="136" t="s">
        <v>87</v>
      </c>
      <c r="AW233" s="136" t="s">
        <v>32</v>
      </c>
      <c r="AX233" s="136" t="s">
        <v>85</v>
      </c>
      <c r="AY233" s="138" t="s">
        <v>155</v>
      </c>
    </row>
    <row r="234" spans="1:65" s="33" customFormat="1" ht="32.4" customHeight="1" x14ac:dyDescent="0.2">
      <c r="A234" s="30"/>
      <c r="B234" s="31"/>
      <c r="C234" s="162" t="s">
        <v>299</v>
      </c>
      <c r="D234" s="162" t="s">
        <v>190</v>
      </c>
      <c r="E234" s="163" t="s">
        <v>1226</v>
      </c>
      <c r="F234" s="164" t="s">
        <v>1227</v>
      </c>
      <c r="G234" s="165" t="s">
        <v>218</v>
      </c>
      <c r="H234" s="166">
        <v>3</v>
      </c>
      <c r="I234" s="10"/>
      <c r="J234" s="167">
        <f>ROUND(I234*H234,2)</f>
        <v>0</v>
      </c>
      <c r="K234" s="158"/>
      <c r="L234" s="159"/>
      <c r="M234" s="160" t="s">
        <v>1</v>
      </c>
      <c r="N234" s="161" t="s">
        <v>42</v>
      </c>
      <c r="O234" s="123"/>
      <c r="P234" s="124">
        <f>O234*H234</f>
        <v>0</v>
      </c>
      <c r="Q234" s="124">
        <v>0</v>
      </c>
      <c r="R234" s="124">
        <f>Q234*H234</f>
        <v>0</v>
      </c>
      <c r="S234" s="124">
        <v>0</v>
      </c>
      <c r="T234" s="12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26" t="s">
        <v>194</v>
      </c>
      <c r="AT234" s="126" t="s">
        <v>190</v>
      </c>
      <c r="AU234" s="126" t="s">
        <v>87</v>
      </c>
      <c r="AY234" s="20" t="s">
        <v>155</v>
      </c>
      <c r="BE234" s="127">
        <f>IF(N234="základní",J234,0)</f>
        <v>0</v>
      </c>
      <c r="BF234" s="127">
        <f>IF(N234="snížená",J234,0)</f>
        <v>0</v>
      </c>
      <c r="BG234" s="127">
        <f>IF(N234="zákl. přenesená",J234,0)</f>
        <v>0</v>
      </c>
      <c r="BH234" s="127">
        <f>IF(N234="sníž. přenesená",J234,0)</f>
        <v>0</v>
      </c>
      <c r="BI234" s="127">
        <f>IF(N234="nulová",J234,0)</f>
        <v>0</v>
      </c>
      <c r="BJ234" s="20" t="s">
        <v>85</v>
      </c>
      <c r="BK234" s="127">
        <f>ROUND(I234*H234,2)</f>
        <v>0</v>
      </c>
      <c r="BL234" s="20" t="s">
        <v>161</v>
      </c>
      <c r="BM234" s="126" t="s">
        <v>1228</v>
      </c>
    </row>
    <row r="235" spans="1:65" s="136" customFormat="1" x14ac:dyDescent="0.2">
      <c r="B235" s="137"/>
      <c r="C235" s="168"/>
      <c r="D235" s="169" t="s">
        <v>163</v>
      </c>
      <c r="E235" s="170" t="s">
        <v>1</v>
      </c>
      <c r="F235" s="171" t="s">
        <v>170</v>
      </c>
      <c r="G235" s="168"/>
      <c r="H235" s="172">
        <v>3</v>
      </c>
      <c r="I235" s="11"/>
      <c r="J235" s="168"/>
      <c r="L235" s="137"/>
      <c r="M235" s="141"/>
      <c r="N235" s="142"/>
      <c r="O235" s="142"/>
      <c r="P235" s="142"/>
      <c r="Q235" s="142"/>
      <c r="R235" s="142"/>
      <c r="S235" s="142"/>
      <c r="T235" s="143"/>
      <c r="AT235" s="138" t="s">
        <v>163</v>
      </c>
      <c r="AU235" s="138" t="s">
        <v>87</v>
      </c>
      <c r="AV235" s="136" t="s">
        <v>87</v>
      </c>
      <c r="AW235" s="136" t="s">
        <v>32</v>
      </c>
      <c r="AX235" s="136" t="s">
        <v>85</v>
      </c>
      <c r="AY235" s="138" t="s">
        <v>155</v>
      </c>
    </row>
    <row r="236" spans="1:65" s="33" customFormat="1" ht="21.6" customHeight="1" x14ac:dyDescent="0.2">
      <c r="A236" s="30"/>
      <c r="B236" s="31"/>
      <c r="C236" s="162" t="s">
        <v>304</v>
      </c>
      <c r="D236" s="162" t="s">
        <v>190</v>
      </c>
      <c r="E236" s="163" t="s">
        <v>1229</v>
      </c>
      <c r="F236" s="164" t="s">
        <v>1230</v>
      </c>
      <c r="G236" s="165" t="s">
        <v>218</v>
      </c>
      <c r="H236" s="166">
        <v>3</v>
      </c>
      <c r="I236" s="10"/>
      <c r="J236" s="167">
        <f>ROUND(I236*H236,2)</f>
        <v>0</v>
      </c>
      <c r="K236" s="158"/>
      <c r="L236" s="159"/>
      <c r="M236" s="160" t="s">
        <v>1</v>
      </c>
      <c r="N236" s="161" t="s">
        <v>42</v>
      </c>
      <c r="O236" s="123"/>
      <c r="P236" s="124">
        <f>O236*H236</f>
        <v>0</v>
      </c>
      <c r="Q236" s="124">
        <v>0</v>
      </c>
      <c r="R236" s="124">
        <f>Q236*H236</f>
        <v>0</v>
      </c>
      <c r="S236" s="124">
        <v>0</v>
      </c>
      <c r="T236" s="12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26" t="s">
        <v>194</v>
      </c>
      <c r="AT236" s="126" t="s">
        <v>190</v>
      </c>
      <c r="AU236" s="126" t="s">
        <v>87</v>
      </c>
      <c r="AY236" s="20" t="s">
        <v>155</v>
      </c>
      <c r="BE236" s="127">
        <f>IF(N236="základní",J236,0)</f>
        <v>0</v>
      </c>
      <c r="BF236" s="127">
        <f>IF(N236="snížená",J236,0)</f>
        <v>0</v>
      </c>
      <c r="BG236" s="127">
        <f>IF(N236="zákl. přenesená",J236,0)</f>
        <v>0</v>
      </c>
      <c r="BH236" s="127">
        <f>IF(N236="sníž. přenesená",J236,0)</f>
        <v>0</v>
      </c>
      <c r="BI236" s="127">
        <f>IF(N236="nulová",J236,0)</f>
        <v>0</v>
      </c>
      <c r="BJ236" s="20" t="s">
        <v>85</v>
      </c>
      <c r="BK236" s="127">
        <f>ROUND(I236*H236,2)</f>
        <v>0</v>
      </c>
      <c r="BL236" s="20" t="s">
        <v>161</v>
      </c>
      <c r="BM236" s="126" t="s">
        <v>1231</v>
      </c>
    </row>
    <row r="237" spans="1:65" s="136" customFormat="1" x14ac:dyDescent="0.2">
      <c r="B237" s="137"/>
      <c r="C237" s="168"/>
      <c r="D237" s="169" t="s">
        <v>163</v>
      </c>
      <c r="E237" s="170" t="s">
        <v>1</v>
      </c>
      <c r="F237" s="171" t="s">
        <v>170</v>
      </c>
      <c r="G237" s="168"/>
      <c r="H237" s="172">
        <v>3</v>
      </c>
      <c r="I237" s="11"/>
      <c r="J237" s="168"/>
      <c r="L237" s="137"/>
      <c r="M237" s="141"/>
      <c r="N237" s="142"/>
      <c r="O237" s="142"/>
      <c r="P237" s="142"/>
      <c r="Q237" s="142"/>
      <c r="R237" s="142"/>
      <c r="S237" s="142"/>
      <c r="T237" s="143"/>
      <c r="AT237" s="138" t="s">
        <v>163</v>
      </c>
      <c r="AU237" s="138" t="s">
        <v>87</v>
      </c>
      <c r="AV237" s="136" t="s">
        <v>87</v>
      </c>
      <c r="AW237" s="136" t="s">
        <v>32</v>
      </c>
      <c r="AX237" s="136" t="s">
        <v>85</v>
      </c>
      <c r="AY237" s="138" t="s">
        <v>155</v>
      </c>
    </row>
    <row r="238" spans="1:65" s="33" customFormat="1" ht="21.6" customHeight="1" x14ac:dyDescent="0.2">
      <c r="A238" s="30"/>
      <c r="B238" s="31"/>
      <c r="C238" s="162" t="s">
        <v>309</v>
      </c>
      <c r="D238" s="162" t="s">
        <v>190</v>
      </c>
      <c r="E238" s="163" t="s">
        <v>1232</v>
      </c>
      <c r="F238" s="164" t="s">
        <v>1233</v>
      </c>
      <c r="G238" s="165" t="s">
        <v>218</v>
      </c>
      <c r="H238" s="166">
        <v>1</v>
      </c>
      <c r="I238" s="10"/>
      <c r="J238" s="167">
        <f>ROUND(I238*H238,2)</f>
        <v>0</v>
      </c>
      <c r="K238" s="158"/>
      <c r="L238" s="159"/>
      <c r="M238" s="160" t="s">
        <v>1</v>
      </c>
      <c r="N238" s="161" t="s">
        <v>42</v>
      </c>
      <c r="O238" s="123"/>
      <c r="P238" s="124">
        <f>O238*H238</f>
        <v>0</v>
      </c>
      <c r="Q238" s="124">
        <v>0</v>
      </c>
      <c r="R238" s="124">
        <f>Q238*H238</f>
        <v>0</v>
      </c>
      <c r="S238" s="124">
        <v>0</v>
      </c>
      <c r="T238" s="12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26" t="s">
        <v>194</v>
      </c>
      <c r="AT238" s="126" t="s">
        <v>190</v>
      </c>
      <c r="AU238" s="126" t="s">
        <v>87</v>
      </c>
      <c r="AY238" s="20" t="s">
        <v>155</v>
      </c>
      <c r="BE238" s="127">
        <f>IF(N238="základní",J238,0)</f>
        <v>0</v>
      </c>
      <c r="BF238" s="127">
        <f>IF(N238="snížená",J238,0)</f>
        <v>0</v>
      </c>
      <c r="BG238" s="127">
        <f>IF(N238="zákl. přenesená",J238,0)</f>
        <v>0</v>
      </c>
      <c r="BH238" s="127">
        <f>IF(N238="sníž. přenesená",J238,0)</f>
        <v>0</v>
      </c>
      <c r="BI238" s="127">
        <f>IF(N238="nulová",J238,0)</f>
        <v>0</v>
      </c>
      <c r="BJ238" s="20" t="s">
        <v>85</v>
      </c>
      <c r="BK238" s="127">
        <f>ROUND(I238*H238,2)</f>
        <v>0</v>
      </c>
      <c r="BL238" s="20" t="s">
        <v>161</v>
      </c>
      <c r="BM238" s="126" t="s">
        <v>1234</v>
      </c>
    </row>
    <row r="239" spans="1:65" s="136" customFormat="1" x14ac:dyDescent="0.2">
      <c r="B239" s="137"/>
      <c r="C239" s="168"/>
      <c r="D239" s="169" t="s">
        <v>163</v>
      </c>
      <c r="E239" s="170" t="s">
        <v>1</v>
      </c>
      <c r="F239" s="171" t="s">
        <v>85</v>
      </c>
      <c r="G239" s="168"/>
      <c r="H239" s="172">
        <v>1</v>
      </c>
      <c r="I239" s="11"/>
      <c r="J239" s="168"/>
      <c r="L239" s="137"/>
      <c r="M239" s="141"/>
      <c r="N239" s="142"/>
      <c r="O239" s="142"/>
      <c r="P239" s="142"/>
      <c r="Q239" s="142"/>
      <c r="R239" s="142"/>
      <c r="S239" s="142"/>
      <c r="T239" s="143"/>
      <c r="AT239" s="138" t="s">
        <v>163</v>
      </c>
      <c r="AU239" s="138" t="s">
        <v>87</v>
      </c>
      <c r="AV239" s="136" t="s">
        <v>87</v>
      </c>
      <c r="AW239" s="136" t="s">
        <v>32</v>
      </c>
      <c r="AX239" s="136" t="s">
        <v>85</v>
      </c>
      <c r="AY239" s="138" t="s">
        <v>155</v>
      </c>
    </row>
    <row r="240" spans="1:65" s="33" customFormat="1" ht="21.6" customHeight="1" x14ac:dyDescent="0.2">
      <c r="A240" s="30"/>
      <c r="B240" s="31"/>
      <c r="C240" s="162" t="s">
        <v>314</v>
      </c>
      <c r="D240" s="162" t="s">
        <v>190</v>
      </c>
      <c r="E240" s="163" t="s">
        <v>1235</v>
      </c>
      <c r="F240" s="164" t="s">
        <v>1236</v>
      </c>
      <c r="G240" s="165" t="s">
        <v>218</v>
      </c>
      <c r="H240" s="166">
        <v>1</v>
      </c>
      <c r="I240" s="10"/>
      <c r="J240" s="167">
        <f>ROUND(I240*H240,2)</f>
        <v>0</v>
      </c>
      <c r="K240" s="158"/>
      <c r="L240" s="159"/>
      <c r="M240" s="160" t="s">
        <v>1</v>
      </c>
      <c r="N240" s="161" t="s">
        <v>42</v>
      </c>
      <c r="O240" s="123"/>
      <c r="P240" s="124">
        <f>O240*H240</f>
        <v>0</v>
      </c>
      <c r="Q240" s="124">
        <v>0</v>
      </c>
      <c r="R240" s="124">
        <f>Q240*H240</f>
        <v>0</v>
      </c>
      <c r="S240" s="124">
        <v>0</v>
      </c>
      <c r="T240" s="125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26" t="s">
        <v>194</v>
      </c>
      <c r="AT240" s="126" t="s">
        <v>190</v>
      </c>
      <c r="AU240" s="126" t="s">
        <v>87</v>
      </c>
      <c r="AY240" s="20" t="s">
        <v>155</v>
      </c>
      <c r="BE240" s="127">
        <f>IF(N240="základní",J240,0)</f>
        <v>0</v>
      </c>
      <c r="BF240" s="127">
        <f>IF(N240="snížená",J240,0)</f>
        <v>0</v>
      </c>
      <c r="BG240" s="127">
        <f>IF(N240="zákl. přenesená",J240,0)</f>
        <v>0</v>
      </c>
      <c r="BH240" s="127">
        <f>IF(N240="sníž. přenesená",J240,0)</f>
        <v>0</v>
      </c>
      <c r="BI240" s="127">
        <f>IF(N240="nulová",J240,0)</f>
        <v>0</v>
      </c>
      <c r="BJ240" s="20" t="s">
        <v>85</v>
      </c>
      <c r="BK240" s="127">
        <f>ROUND(I240*H240,2)</f>
        <v>0</v>
      </c>
      <c r="BL240" s="20" t="s">
        <v>161</v>
      </c>
      <c r="BM240" s="126" t="s">
        <v>1237</v>
      </c>
    </row>
    <row r="241" spans="1:65" s="136" customFormat="1" x14ac:dyDescent="0.2">
      <c r="B241" s="137"/>
      <c r="C241" s="168"/>
      <c r="D241" s="169" t="s">
        <v>163</v>
      </c>
      <c r="E241" s="170" t="s">
        <v>1</v>
      </c>
      <c r="F241" s="171" t="s">
        <v>85</v>
      </c>
      <c r="G241" s="168"/>
      <c r="H241" s="172">
        <v>1</v>
      </c>
      <c r="I241" s="11"/>
      <c r="J241" s="168"/>
      <c r="L241" s="137"/>
      <c r="M241" s="141"/>
      <c r="N241" s="142"/>
      <c r="O241" s="142"/>
      <c r="P241" s="142"/>
      <c r="Q241" s="142"/>
      <c r="R241" s="142"/>
      <c r="S241" s="142"/>
      <c r="T241" s="143"/>
      <c r="AT241" s="138" t="s">
        <v>163</v>
      </c>
      <c r="AU241" s="138" t="s">
        <v>87</v>
      </c>
      <c r="AV241" s="136" t="s">
        <v>87</v>
      </c>
      <c r="AW241" s="136" t="s">
        <v>32</v>
      </c>
      <c r="AX241" s="136" t="s">
        <v>85</v>
      </c>
      <c r="AY241" s="138" t="s">
        <v>155</v>
      </c>
    </row>
    <row r="242" spans="1:65" s="33" customFormat="1" ht="21.6" customHeight="1" x14ac:dyDescent="0.2">
      <c r="A242" s="30"/>
      <c r="B242" s="31"/>
      <c r="C242" s="162" t="s">
        <v>319</v>
      </c>
      <c r="D242" s="162" t="s">
        <v>190</v>
      </c>
      <c r="E242" s="163" t="s">
        <v>1238</v>
      </c>
      <c r="F242" s="164" t="s">
        <v>1239</v>
      </c>
      <c r="G242" s="165" t="s">
        <v>218</v>
      </c>
      <c r="H242" s="166">
        <v>1</v>
      </c>
      <c r="I242" s="10"/>
      <c r="J242" s="167">
        <f>ROUND(I242*H242,2)</f>
        <v>0</v>
      </c>
      <c r="K242" s="158"/>
      <c r="L242" s="159"/>
      <c r="M242" s="160" t="s">
        <v>1</v>
      </c>
      <c r="N242" s="161" t="s">
        <v>42</v>
      </c>
      <c r="O242" s="123"/>
      <c r="P242" s="124">
        <f>O242*H242</f>
        <v>0</v>
      </c>
      <c r="Q242" s="124">
        <v>0</v>
      </c>
      <c r="R242" s="124">
        <f>Q242*H242</f>
        <v>0</v>
      </c>
      <c r="S242" s="124">
        <v>0</v>
      </c>
      <c r="T242" s="125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26" t="s">
        <v>194</v>
      </c>
      <c r="AT242" s="126" t="s">
        <v>190</v>
      </c>
      <c r="AU242" s="126" t="s">
        <v>87</v>
      </c>
      <c r="AY242" s="20" t="s">
        <v>155</v>
      </c>
      <c r="BE242" s="127">
        <f>IF(N242="základní",J242,0)</f>
        <v>0</v>
      </c>
      <c r="BF242" s="127">
        <f>IF(N242="snížená",J242,0)</f>
        <v>0</v>
      </c>
      <c r="BG242" s="127">
        <f>IF(N242="zákl. přenesená",J242,0)</f>
        <v>0</v>
      </c>
      <c r="BH242" s="127">
        <f>IF(N242="sníž. přenesená",J242,0)</f>
        <v>0</v>
      </c>
      <c r="BI242" s="127">
        <f>IF(N242="nulová",J242,0)</f>
        <v>0</v>
      </c>
      <c r="BJ242" s="20" t="s">
        <v>85</v>
      </c>
      <c r="BK242" s="127">
        <f>ROUND(I242*H242,2)</f>
        <v>0</v>
      </c>
      <c r="BL242" s="20" t="s">
        <v>161</v>
      </c>
      <c r="BM242" s="126" t="s">
        <v>1240</v>
      </c>
    </row>
    <row r="243" spans="1:65" s="136" customFormat="1" x14ac:dyDescent="0.2">
      <c r="B243" s="137"/>
      <c r="C243" s="168"/>
      <c r="D243" s="169" t="s">
        <v>163</v>
      </c>
      <c r="E243" s="170" t="s">
        <v>1</v>
      </c>
      <c r="F243" s="171" t="s">
        <v>85</v>
      </c>
      <c r="G243" s="168"/>
      <c r="H243" s="172">
        <v>1</v>
      </c>
      <c r="I243" s="11"/>
      <c r="J243" s="168"/>
      <c r="L243" s="137"/>
      <c r="M243" s="141"/>
      <c r="N243" s="142"/>
      <c r="O243" s="142"/>
      <c r="P243" s="142"/>
      <c r="Q243" s="142"/>
      <c r="R243" s="142"/>
      <c r="S243" s="142"/>
      <c r="T243" s="143"/>
      <c r="AT243" s="138" t="s">
        <v>163</v>
      </c>
      <c r="AU243" s="138" t="s">
        <v>87</v>
      </c>
      <c r="AV243" s="136" t="s">
        <v>87</v>
      </c>
      <c r="AW243" s="136" t="s">
        <v>32</v>
      </c>
      <c r="AX243" s="136" t="s">
        <v>85</v>
      </c>
      <c r="AY243" s="138" t="s">
        <v>155</v>
      </c>
    </row>
    <row r="244" spans="1:65" s="33" customFormat="1" ht="21.6" customHeight="1" x14ac:dyDescent="0.2">
      <c r="A244" s="30"/>
      <c r="B244" s="31"/>
      <c r="C244" s="162" t="s">
        <v>324</v>
      </c>
      <c r="D244" s="162" t="s">
        <v>190</v>
      </c>
      <c r="E244" s="163" t="s">
        <v>1241</v>
      </c>
      <c r="F244" s="164" t="s">
        <v>1242</v>
      </c>
      <c r="G244" s="165" t="s">
        <v>218</v>
      </c>
      <c r="H244" s="166">
        <v>3</v>
      </c>
      <c r="I244" s="10"/>
      <c r="J244" s="167">
        <f>ROUND(I244*H244,2)</f>
        <v>0</v>
      </c>
      <c r="K244" s="158"/>
      <c r="L244" s="159"/>
      <c r="M244" s="160" t="s">
        <v>1</v>
      </c>
      <c r="N244" s="161" t="s">
        <v>42</v>
      </c>
      <c r="O244" s="123"/>
      <c r="P244" s="124">
        <f>O244*H244</f>
        <v>0</v>
      </c>
      <c r="Q244" s="124">
        <v>0</v>
      </c>
      <c r="R244" s="124">
        <f>Q244*H244</f>
        <v>0</v>
      </c>
      <c r="S244" s="124">
        <v>0</v>
      </c>
      <c r="T244" s="12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26" t="s">
        <v>194</v>
      </c>
      <c r="AT244" s="126" t="s">
        <v>190</v>
      </c>
      <c r="AU244" s="126" t="s">
        <v>87</v>
      </c>
      <c r="AY244" s="20" t="s">
        <v>155</v>
      </c>
      <c r="BE244" s="127">
        <f>IF(N244="základní",J244,0)</f>
        <v>0</v>
      </c>
      <c r="BF244" s="127">
        <f>IF(N244="snížená",J244,0)</f>
        <v>0</v>
      </c>
      <c r="BG244" s="127">
        <f>IF(N244="zákl. přenesená",J244,0)</f>
        <v>0</v>
      </c>
      <c r="BH244" s="127">
        <f>IF(N244="sníž. přenesená",J244,0)</f>
        <v>0</v>
      </c>
      <c r="BI244" s="127">
        <f>IF(N244="nulová",J244,0)</f>
        <v>0</v>
      </c>
      <c r="BJ244" s="20" t="s">
        <v>85</v>
      </c>
      <c r="BK244" s="127">
        <f>ROUND(I244*H244,2)</f>
        <v>0</v>
      </c>
      <c r="BL244" s="20" t="s">
        <v>161</v>
      </c>
      <c r="BM244" s="126" t="s">
        <v>1243</v>
      </c>
    </row>
    <row r="245" spans="1:65" s="136" customFormat="1" x14ac:dyDescent="0.2">
      <c r="B245" s="137"/>
      <c r="C245" s="168"/>
      <c r="D245" s="169" t="s">
        <v>163</v>
      </c>
      <c r="E245" s="170" t="s">
        <v>1</v>
      </c>
      <c r="F245" s="171" t="s">
        <v>170</v>
      </c>
      <c r="G245" s="168"/>
      <c r="H245" s="172">
        <v>3</v>
      </c>
      <c r="I245" s="11"/>
      <c r="J245" s="168"/>
      <c r="L245" s="137"/>
      <c r="M245" s="141"/>
      <c r="N245" s="142"/>
      <c r="O245" s="142"/>
      <c r="P245" s="142"/>
      <c r="Q245" s="142"/>
      <c r="R245" s="142"/>
      <c r="S245" s="142"/>
      <c r="T245" s="143"/>
      <c r="AT245" s="138" t="s">
        <v>163</v>
      </c>
      <c r="AU245" s="138" t="s">
        <v>87</v>
      </c>
      <c r="AV245" s="136" t="s">
        <v>87</v>
      </c>
      <c r="AW245" s="136" t="s">
        <v>32</v>
      </c>
      <c r="AX245" s="136" t="s">
        <v>85</v>
      </c>
      <c r="AY245" s="138" t="s">
        <v>155</v>
      </c>
    </row>
    <row r="246" spans="1:65" s="33" customFormat="1" ht="21.6" customHeight="1" x14ac:dyDescent="0.2">
      <c r="A246" s="30"/>
      <c r="B246" s="31"/>
      <c r="C246" s="162" t="s">
        <v>329</v>
      </c>
      <c r="D246" s="162" t="s">
        <v>190</v>
      </c>
      <c r="E246" s="163" t="s">
        <v>1244</v>
      </c>
      <c r="F246" s="164" t="s">
        <v>1245</v>
      </c>
      <c r="G246" s="165" t="s">
        <v>218</v>
      </c>
      <c r="H246" s="166">
        <v>1</v>
      </c>
      <c r="I246" s="10"/>
      <c r="J246" s="167">
        <f>ROUND(I246*H246,2)</f>
        <v>0</v>
      </c>
      <c r="K246" s="158"/>
      <c r="L246" s="159"/>
      <c r="M246" s="160" t="s">
        <v>1</v>
      </c>
      <c r="N246" s="161" t="s">
        <v>42</v>
      </c>
      <c r="O246" s="123"/>
      <c r="P246" s="124">
        <f>O246*H246</f>
        <v>0</v>
      </c>
      <c r="Q246" s="124">
        <v>0</v>
      </c>
      <c r="R246" s="124">
        <f>Q246*H246</f>
        <v>0</v>
      </c>
      <c r="S246" s="124">
        <v>0</v>
      </c>
      <c r="T246" s="12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26" t="s">
        <v>194</v>
      </c>
      <c r="AT246" s="126" t="s">
        <v>190</v>
      </c>
      <c r="AU246" s="126" t="s">
        <v>87</v>
      </c>
      <c r="AY246" s="20" t="s">
        <v>155</v>
      </c>
      <c r="BE246" s="127">
        <f>IF(N246="základní",J246,0)</f>
        <v>0</v>
      </c>
      <c r="BF246" s="127">
        <f>IF(N246="snížená",J246,0)</f>
        <v>0</v>
      </c>
      <c r="BG246" s="127">
        <f>IF(N246="zákl. přenesená",J246,0)</f>
        <v>0</v>
      </c>
      <c r="BH246" s="127">
        <f>IF(N246="sníž. přenesená",J246,0)</f>
        <v>0</v>
      </c>
      <c r="BI246" s="127">
        <f>IF(N246="nulová",J246,0)</f>
        <v>0</v>
      </c>
      <c r="BJ246" s="20" t="s">
        <v>85</v>
      </c>
      <c r="BK246" s="127">
        <f>ROUND(I246*H246,2)</f>
        <v>0</v>
      </c>
      <c r="BL246" s="20" t="s">
        <v>161</v>
      </c>
      <c r="BM246" s="126" t="s">
        <v>1246</v>
      </c>
    </row>
    <row r="247" spans="1:65" s="136" customFormat="1" x14ac:dyDescent="0.2">
      <c r="B247" s="137"/>
      <c r="C247" s="168"/>
      <c r="D247" s="169" t="s">
        <v>163</v>
      </c>
      <c r="E247" s="170" t="s">
        <v>1</v>
      </c>
      <c r="F247" s="171" t="s">
        <v>85</v>
      </c>
      <c r="G247" s="168"/>
      <c r="H247" s="172">
        <v>1</v>
      </c>
      <c r="I247" s="11"/>
      <c r="J247" s="168"/>
      <c r="L247" s="137"/>
      <c r="M247" s="141"/>
      <c r="N247" s="142"/>
      <c r="O247" s="142"/>
      <c r="P247" s="142"/>
      <c r="Q247" s="142"/>
      <c r="R247" s="142"/>
      <c r="S247" s="142"/>
      <c r="T247" s="143"/>
      <c r="AT247" s="138" t="s">
        <v>163</v>
      </c>
      <c r="AU247" s="138" t="s">
        <v>87</v>
      </c>
      <c r="AV247" s="136" t="s">
        <v>87</v>
      </c>
      <c r="AW247" s="136" t="s">
        <v>32</v>
      </c>
      <c r="AX247" s="136" t="s">
        <v>85</v>
      </c>
      <c r="AY247" s="138" t="s">
        <v>155</v>
      </c>
    </row>
    <row r="248" spans="1:65" s="33" customFormat="1" ht="21.6" customHeight="1" x14ac:dyDescent="0.2">
      <c r="A248" s="30"/>
      <c r="B248" s="31"/>
      <c r="C248" s="162" t="s">
        <v>334</v>
      </c>
      <c r="D248" s="162" t="s">
        <v>190</v>
      </c>
      <c r="E248" s="163" t="s">
        <v>1247</v>
      </c>
      <c r="F248" s="164" t="s">
        <v>1248</v>
      </c>
      <c r="G248" s="165" t="s">
        <v>218</v>
      </c>
      <c r="H248" s="166">
        <v>10</v>
      </c>
      <c r="I248" s="10"/>
      <c r="J248" s="167">
        <f>ROUND(I248*H248,2)</f>
        <v>0</v>
      </c>
      <c r="K248" s="158"/>
      <c r="L248" s="159"/>
      <c r="M248" s="160" t="s">
        <v>1</v>
      </c>
      <c r="N248" s="161" t="s">
        <v>42</v>
      </c>
      <c r="O248" s="123"/>
      <c r="P248" s="124">
        <f>O248*H248</f>
        <v>0</v>
      </c>
      <c r="Q248" s="124">
        <v>0</v>
      </c>
      <c r="R248" s="124">
        <f>Q248*H248</f>
        <v>0</v>
      </c>
      <c r="S248" s="124">
        <v>0</v>
      </c>
      <c r="T248" s="125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26" t="s">
        <v>194</v>
      </c>
      <c r="AT248" s="126" t="s">
        <v>190</v>
      </c>
      <c r="AU248" s="126" t="s">
        <v>87</v>
      </c>
      <c r="AY248" s="20" t="s">
        <v>155</v>
      </c>
      <c r="BE248" s="127">
        <f>IF(N248="základní",J248,0)</f>
        <v>0</v>
      </c>
      <c r="BF248" s="127">
        <f>IF(N248="snížená",J248,0)</f>
        <v>0</v>
      </c>
      <c r="BG248" s="127">
        <f>IF(N248="zákl. přenesená",J248,0)</f>
        <v>0</v>
      </c>
      <c r="BH248" s="127">
        <f>IF(N248="sníž. přenesená",J248,0)</f>
        <v>0</v>
      </c>
      <c r="BI248" s="127">
        <f>IF(N248="nulová",J248,0)</f>
        <v>0</v>
      </c>
      <c r="BJ248" s="20" t="s">
        <v>85</v>
      </c>
      <c r="BK248" s="127">
        <f>ROUND(I248*H248,2)</f>
        <v>0</v>
      </c>
      <c r="BL248" s="20" t="s">
        <v>161</v>
      </c>
      <c r="BM248" s="126" t="s">
        <v>1249</v>
      </c>
    </row>
    <row r="249" spans="1:65" s="136" customFormat="1" x14ac:dyDescent="0.2">
      <c r="B249" s="137"/>
      <c r="C249" s="168"/>
      <c r="D249" s="169" t="s">
        <v>163</v>
      </c>
      <c r="E249" s="170" t="s">
        <v>1</v>
      </c>
      <c r="F249" s="171" t="s">
        <v>208</v>
      </c>
      <c r="G249" s="168"/>
      <c r="H249" s="172">
        <v>10</v>
      </c>
      <c r="I249" s="11"/>
      <c r="J249" s="168"/>
      <c r="L249" s="137"/>
      <c r="M249" s="141"/>
      <c r="N249" s="142"/>
      <c r="O249" s="142"/>
      <c r="P249" s="142"/>
      <c r="Q249" s="142"/>
      <c r="R249" s="142"/>
      <c r="S249" s="142"/>
      <c r="T249" s="143"/>
      <c r="AT249" s="138" t="s">
        <v>163</v>
      </c>
      <c r="AU249" s="138" t="s">
        <v>87</v>
      </c>
      <c r="AV249" s="136" t="s">
        <v>87</v>
      </c>
      <c r="AW249" s="136" t="s">
        <v>32</v>
      </c>
      <c r="AX249" s="136" t="s">
        <v>85</v>
      </c>
      <c r="AY249" s="138" t="s">
        <v>155</v>
      </c>
    </row>
    <row r="250" spans="1:65" s="33" customFormat="1" ht="21.6" customHeight="1" x14ac:dyDescent="0.2">
      <c r="A250" s="30"/>
      <c r="B250" s="31"/>
      <c r="C250" s="162" t="s">
        <v>338</v>
      </c>
      <c r="D250" s="162" t="s">
        <v>190</v>
      </c>
      <c r="E250" s="163" t="s">
        <v>1250</v>
      </c>
      <c r="F250" s="164" t="s">
        <v>1251</v>
      </c>
      <c r="G250" s="165" t="s">
        <v>218</v>
      </c>
      <c r="H250" s="166">
        <v>3</v>
      </c>
      <c r="I250" s="10"/>
      <c r="J250" s="167">
        <f>ROUND(I250*H250,2)</f>
        <v>0</v>
      </c>
      <c r="K250" s="158"/>
      <c r="L250" s="159"/>
      <c r="M250" s="160" t="s">
        <v>1</v>
      </c>
      <c r="N250" s="161" t="s">
        <v>42</v>
      </c>
      <c r="O250" s="123"/>
      <c r="P250" s="124">
        <f>O250*H250</f>
        <v>0</v>
      </c>
      <c r="Q250" s="124">
        <v>0</v>
      </c>
      <c r="R250" s="124">
        <f>Q250*H250</f>
        <v>0</v>
      </c>
      <c r="S250" s="124">
        <v>0</v>
      </c>
      <c r="T250" s="125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26" t="s">
        <v>194</v>
      </c>
      <c r="AT250" s="126" t="s">
        <v>190</v>
      </c>
      <c r="AU250" s="126" t="s">
        <v>87</v>
      </c>
      <c r="AY250" s="20" t="s">
        <v>155</v>
      </c>
      <c r="BE250" s="127">
        <f>IF(N250="základní",J250,0)</f>
        <v>0</v>
      </c>
      <c r="BF250" s="127">
        <f>IF(N250="snížená",J250,0)</f>
        <v>0</v>
      </c>
      <c r="BG250" s="127">
        <f>IF(N250="zákl. přenesená",J250,0)</f>
        <v>0</v>
      </c>
      <c r="BH250" s="127">
        <f>IF(N250="sníž. přenesená",J250,0)</f>
        <v>0</v>
      </c>
      <c r="BI250" s="127">
        <f>IF(N250="nulová",J250,0)</f>
        <v>0</v>
      </c>
      <c r="BJ250" s="20" t="s">
        <v>85</v>
      </c>
      <c r="BK250" s="127">
        <f>ROUND(I250*H250,2)</f>
        <v>0</v>
      </c>
      <c r="BL250" s="20" t="s">
        <v>161</v>
      </c>
      <c r="BM250" s="126" t="s">
        <v>1252</v>
      </c>
    </row>
    <row r="251" spans="1:65" s="136" customFormat="1" x14ac:dyDescent="0.2">
      <c r="B251" s="137"/>
      <c r="C251" s="168"/>
      <c r="D251" s="169" t="s">
        <v>163</v>
      </c>
      <c r="E251" s="170" t="s">
        <v>1</v>
      </c>
      <c r="F251" s="171" t="s">
        <v>170</v>
      </c>
      <c r="G251" s="168"/>
      <c r="H251" s="172">
        <v>3</v>
      </c>
      <c r="I251" s="11"/>
      <c r="J251" s="168"/>
      <c r="L251" s="137"/>
      <c r="M251" s="141"/>
      <c r="N251" s="142"/>
      <c r="O251" s="142"/>
      <c r="P251" s="142"/>
      <c r="Q251" s="142"/>
      <c r="R251" s="142"/>
      <c r="S251" s="142"/>
      <c r="T251" s="143"/>
      <c r="AT251" s="138" t="s">
        <v>163</v>
      </c>
      <c r="AU251" s="138" t="s">
        <v>87</v>
      </c>
      <c r="AV251" s="136" t="s">
        <v>87</v>
      </c>
      <c r="AW251" s="136" t="s">
        <v>32</v>
      </c>
      <c r="AX251" s="136" t="s">
        <v>85</v>
      </c>
      <c r="AY251" s="138" t="s">
        <v>155</v>
      </c>
    </row>
    <row r="252" spans="1:65" s="33" customFormat="1" ht="21.6" customHeight="1" x14ac:dyDescent="0.2">
      <c r="A252" s="30"/>
      <c r="B252" s="31"/>
      <c r="C252" s="162" t="s">
        <v>342</v>
      </c>
      <c r="D252" s="162" t="s">
        <v>190</v>
      </c>
      <c r="E252" s="163" t="s">
        <v>1253</v>
      </c>
      <c r="F252" s="164" t="s">
        <v>1254</v>
      </c>
      <c r="G252" s="165" t="s">
        <v>218</v>
      </c>
      <c r="H252" s="166">
        <v>2</v>
      </c>
      <c r="I252" s="10"/>
      <c r="J252" s="167">
        <f>ROUND(I252*H252,2)</f>
        <v>0</v>
      </c>
      <c r="K252" s="158"/>
      <c r="L252" s="159"/>
      <c r="M252" s="160" t="s">
        <v>1</v>
      </c>
      <c r="N252" s="161" t="s">
        <v>42</v>
      </c>
      <c r="O252" s="123"/>
      <c r="P252" s="124">
        <f>O252*H252</f>
        <v>0</v>
      </c>
      <c r="Q252" s="124">
        <v>0</v>
      </c>
      <c r="R252" s="124">
        <f>Q252*H252</f>
        <v>0</v>
      </c>
      <c r="S252" s="124">
        <v>0</v>
      </c>
      <c r="T252" s="125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26" t="s">
        <v>194</v>
      </c>
      <c r="AT252" s="126" t="s">
        <v>190</v>
      </c>
      <c r="AU252" s="126" t="s">
        <v>87</v>
      </c>
      <c r="AY252" s="20" t="s">
        <v>155</v>
      </c>
      <c r="BE252" s="127">
        <f>IF(N252="základní",J252,0)</f>
        <v>0</v>
      </c>
      <c r="BF252" s="127">
        <f>IF(N252="snížená",J252,0)</f>
        <v>0</v>
      </c>
      <c r="BG252" s="127">
        <f>IF(N252="zákl. přenesená",J252,0)</f>
        <v>0</v>
      </c>
      <c r="BH252" s="127">
        <f>IF(N252="sníž. přenesená",J252,0)</f>
        <v>0</v>
      </c>
      <c r="BI252" s="127">
        <f>IF(N252="nulová",J252,0)</f>
        <v>0</v>
      </c>
      <c r="BJ252" s="20" t="s">
        <v>85</v>
      </c>
      <c r="BK252" s="127">
        <f>ROUND(I252*H252,2)</f>
        <v>0</v>
      </c>
      <c r="BL252" s="20" t="s">
        <v>161</v>
      </c>
      <c r="BM252" s="126" t="s">
        <v>1255</v>
      </c>
    </row>
    <row r="253" spans="1:65" s="136" customFormat="1" x14ac:dyDescent="0.2">
      <c r="B253" s="137"/>
      <c r="C253" s="168"/>
      <c r="D253" s="169" t="s">
        <v>163</v>
      </c>
      <c r="E253" s="170" t="s">
        <v>1</v>
      </c>
      <c r="F253" s="171" t="s">
        <v>87</v>
      </c>
      <c r="G253" s="168"/>
      <c r="H253" s="172">
        <v>2</v>
      </c>
      <c r="I253" s="11"/>
      <c r="J253" s="168"/>
      <c r="L253" s="137"/>
      <c r="M253" s="141"/>
      <c r="N253" s="142"/>
      <c r="O253" s="142"/>
      <c r="P253" s="142"/>
      <c r="Q253" s="142"/>
      <c r="R253" s="142"/>
      <c r="S253" s="142"/>
      <c r="T253" s="143"/>
      <c r="AT253" s="138" t="s">
        <v>163</v>
      </c>
      <c r="AU253" s="138" t="s">
        <v>87</v>
      </c>
      <c r="AV253" s="136" t="s">
        <v>87</v>
      </c>
      <c r="AW253" s="136" t="s">
        <v>32</v>
      </c>
      <c r="AX253" s="136" t="s">
        <v>85</v>
      </c>
      <c r="AY253" s="138" t="s">
        <v>155</v>
      </c>
    </row>
    <row r="254" spans="1:65" s="33" customFormat="1" ht="21.6" customHeight="1" x14ac:dyDescent="0.2">
      <c r="A254" s="30"/>
      <c r="B254" s="31"/>
      <c r="C254" s="162" t="s">
        <v>346</v>
      </c>
      <c r="D254" s="162" t="s">
        <v>190</v>
      </c>
      <c r="E254" s="163" t="s">
        <v>1256</v>
      </c>
      <c r="F254" s="164" t="s">
        <v>1257</v>
      </c>
      <c r="G254" s="165" t="s">
        <v>218</v>
      </c>
      <c r="H254" s="166">
        <v>1</v>
      </c>
      <c r="I254" s="10"/>
      <c r="J254" s="167">
        <f>ROUND(I254*H254,2)</f>
        <v>0</v>
      </c>
      <c r="K254" s="158"/>
      <c r="L254" s="159"/>
      <c r="M254" s="160" t="s">
        <v>1</v>
      </c>
      <c r="N254" s="161" t="s">
        <v>42</v>
      </c>
      <c r="O254" s="123"/>
      <c r="P254" s="124">
        <f>O254*H254</f>
        <v>0</v>
      </c>
      <c r="Q254" s="124">
        <v>0</v>
      </c>
      <c r="R254" s="124">
        <f>Q254*H254</f>
        <v>0</v>
      </c>
      <c r="S254" s="124">
        <v>0</v>
      </c>
      <c r="T254" s="125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26" t="s">
        <v>194</v>
      </c>
      <c r="AT254" s="126" t="s">
        <v>190</v>
      </c>
      <c r="AU254" s="126" t="s">
        <v>87</v>
      </c>
      <c r="AY254" s="20" t="s">
        <v>155</v>
      </c>
      <c r="BE254" s="127">
        <f>IF(N254="základní",J254,0)</f>
        <v>0</v>
      </c>
      <c r="BF254" s="127">
        <f>IF(N254="snížená",J254,0)</f>
        <v>0</v>
      </c>
      <c r="BG254" s="127">
        <f>IF(N254="zákl. přenesená",J254,0)</f>
        <v>0</v>
      </c>
      <c r="BH254" s="127">
        <f>IF(N254="sníž. přenesená",J254,0)</f>
        <v>0</v>
      </c>
      <c r="BI254" s="127">
        <f>IF(N254="nulová",J254,0)</f>
        <v>0</v>
      </c>
      <c r="BJ254" s="20" t="s">
        <v>85</v>
      </c>
      <c r="BK254" s="127">
        <f>ROUND(I254*H254,2)</f>
        <v>0</v>
      </c>
      <c r="BL254" s="20" t="s">
        <v>161</v>
      </c>
      <c r="BM254" s="126" t="s">
        <v>1258</v>
      </c>
    </row>
    <row r="255" spans="1:65" s="136" customFormat="1" x14ac:dyDescent="0.2">
      <c r="B255" s="137"/>
      <c r="C255" s="168"/>
      <c r="D255" s="169" t="s">
        <v>163</v>
      </c>
      <c r="E255" s="170" t="s">
        <v>1</v>
      </c>
      <c r="F255" s="171" t="s">
        <v>85</v>
      </c>
      <c r="G255" s="168"/>
      <c r="H255" s="172">
        <v>1</v>
      </c>
      <c r="I255" s="11"/>
      <c r="J255" s="168"/>
      <c r="L255" s="137"/>
      <c r="M255" s="141"/>
      <c r="N255" s="142"/>
      <c r="O255" s="142"/>
      <c r="P255" s="142"/>
      <c r="Q255" s="142"/>
      <c r="R255" s="142"/>
      <c r="S255" s="142"/>
      <c r="T255" s="143"/>
      <c r="AT255" s="138" t="s">
        <v>163</v>
      </c>
      <c r="AU255" s="138" t="s">
        <v>87</v>
      </c>
      <c r="AV255" s="136" t="s">
        <v>87</v>
      </c>
      <c r="AW255" s="136" t="s">
        <v>32</v>
      </c>
      <c r="AX255" s="136" t="s">
        <v>85</v>
      </c>
      <c r="AY255" s="138" t="s">
        <v>155</v>
      </c>
    </row>
    <row r="256" spans="1:65" s="33" customFormat="1" ht="21.6" customHeight="1" x14ac:dyDescent="0.2">
      <c r="A256" s="30"/>
      <c r="B256" s="31"/>
      <c r="C256" s="162" t="s">
        <v>350</v>
      </c>
      <c r="D256" s="162" t="s">
        <v>190</v>
      </c>
      <c r="E256" s="163" t="s">
        <v>1259</v>
      </c>
      <c r="F256" s="164" t="s">
        <v>1260</v>
      </c>
      <c r="G256" s="165" t="s">
        <v>218</v>
      </c>
      <c r="H256" s="166">
        <v>3</v>
      </c>
      <c r="I256" s="10"/>
      <c r="J256" s="167">
        <f>ROUND(I256*H256,2)</f>
        <v>0</v>
      </c>
      <c r="K256" s="158"/>
      <c r="L256" s="159"/>
      <c r="M256" s="160" t="s">
        <v>1</v>
      </c>
      <c r="N256" s="161" t="s">
        <v>42</v>
      </c>
      <c r="O256" s="123"/>
      <c r="P256" s="124">
        <f>O256*H256</f>
        <v>0</v>
      </c>
      <c r="Q256" s="124">
        <v>0</v>
      </c>
      <c r="R256" s="124">
        <f>Q256*H256</f>
        <v>0</v>
      </c>
      <c r="S256" s="124">
        <v>0</v>
      </c>
      <c r="T256" s="125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26" t="s">
        <v>194</v>
      </c>
      <c r="AT256" s="126" t="s">
        <v>190</v>
      </c>
      <c r="AU256" s="126" t="s">
        <v>87</v>
      </c>
      <c r="AY256" s="20" t="s">
        <v>155</v>
      </c>
      <c r="BE256" s="127">
        <f>IF(N256="základní",J256,0)</f>
        <v>0</v>
      </c>
      <c r="BF256" s="127">
        <f>IF(N256="snížená",J256,0)</f>
        <v>0</v>
      </c>
      <c r="BG256" s="127">
        <f>IF(N256="zákl. přenesená",J256,0)</f>
        <v>0</v>
      </c>
      <c r="BH256" s="127">
        <f>IF(N256="sníž. přenesená",J256,0)</f>
        <v>0</v>
      </c>
      <c r="BI256" s="127">
        <f>IF(N256="nulová",J256,0)</f>
        <v>0</v>
      </c>
      <c r="BJ256" s="20" t="s">
        <v>85</v>
      </c>
      <c r="BK256" s="127">
        <f>ROUND(I256*H256,2)</f>
        <v>0</v>
      </c>
      <c r="BL256" s="20" t="s">
        <v>161</v>
      </c>
      <c r="BM256" s="126" t="s">
        <v>1261</v>
      </c>
    </row>
    <row r="257" spans="1:65" s="136" customFormat="1" x14ac:dyDescent="0.2">
      <c r="B257" s="137"/>
      <c r="C257" s="168"/>
      <c r="D257" s="169" t="s">
        <v>163</v>
      </c>
      <c r="E257" s="170" t="s">
        <v>1</v>
      </c>
      <c r="F257" s="171" t="s">
        <v>170</v>
      </c>
      <c r="G257" s="168"/>
      <c r="H257" s="172">
        <v>3</v>
      </c>
      <c r="I257" s="11"/>
      <c r="J257" s="168"/>
      <c r="L257" s="137"/>
      <c r="M257" s="141"/>
      <c r="N257" s="142"/>
      <c r="O257" s="142"/>
      <c r="P257" s="142"/>
      <c r="Q257" s="142"/>
      <c r="R257" s="142"/>
      <c r="S257" s="142"/>
      <c r="T257" s="143"/>
      <c r="AT257" s="138" t="s">
        <v>163</v>
      </c>
      <c r="AU257" s="138" t="s">
        <v>87</v>
      </c>
      <c r="AV257" s="136" t="s">
        <v>87</v>
      </c>
      <c r="AW257" s="136" t="s">
        <v>32</v>
      </c>
      <c r="AX257" s="136" t="s">
        <v>85</v>
      </c>
      <c r="AY257" s="138" t="s">
        <v>155</v>
      </c>
    </row>
    <row r="258" spans="1:65" s="33" customFormat="1" ht="14.4" customHeight="1" x14ac:dyDescent="0.2">
      <c r="A258" s="30"/>
      <c r="B258" s="31"/>
      <c r="C258" s="162" t="s">
        <v>355</v>
      </c>
      <c r="D258" s="162" t="s">
        <v>190</v>
      </c>
      <c r="E258" s="163" t="s">
        <v>1262</v>
      </c>
      <c r="F258" s="164" t="s">
        <v>1263</v>
      </c>
      <c r="G258" s="165" t="s">
        <v>218</v>
      </c>
      <c r="H258" s="166">
        <v>1</v>
      </c>
      <c r="I258" s="10"/>
      <c r="J258" s="167">
        <f>ROUND(I258*H258,2)</f>
        <v>0</v>
      </c>
      <c r="K258" s="158"/>
      <c r="L258" s="159"/>
      <c r="M258" s="160" t="s">
        <v>1</v>
      </c>
      <c r="N258" s="161" t="s">
        <v>42</v>
      </c>
      <c r="O258" s="123"/>
      <c r="P258" s="124">
        <f>O258*H258</f>
        <v>0</v>
      </c>
      <c r="Q258" s="124">
        <v>0</v>
      </c>
      <c r="R258" s="124">
        <f>Q258*H258</f>
        <v>0</v>
      </c>
      <c r="S258" s="124">
        <v>0</v>
      </c>
      <c r="T258" s="125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26" t="s">
        <v>194</v>
      </c>
      <c r="AT258" s="126" t="s">
        <v>190</v>
      </c>
      <c r="AU258" s="126" t="s">
        <v>87</v>
      </c>
      <c r="AY258" s="20" t="s">
        <v>155</v>
      </c>
      <c r="BE258" s="127">
        <f>IF(N258="základní",J258,0)</f>
        <v>0</v>
      </c>
      <c r="BF258" s="127">
        <f>IF(N258="snížená",J258,0)</f>
        <v>0</v>
      </c>
      <c r="BG258" s="127">
        <f>IF(N258="zákl. přenesená",J258,0)</f>
        <v>0</v>
      </c>
      <c r="BH258" s="127">
        <f>IF(N258="sníž. přenesená",J258,0)</f>
        <v>0</v>
      </c>
      <c r="BI258" s="127">
        <f>IF(N258="nulová",J258,0)</f>
        <v>0</v>
      </c>
      <c r="BJ258" s="20" t="s">
        <v>85</v>
      </c>
      <c r="BK258" s="127">
        <f>ROUND(I258*H258,2)</f>
        <v>0</v>
      </c>
      <c r="BL258" s="20" t="s">
        <v>161</v>
      </c>
      <c r="BM258" s="126" t="s">
        <v>1264</v>
      </c>
    </row>
    <row r="259" spans="1:65" s="136" customFormat="1" x14ac:dyDescent="0.2">
      <c r="B259" s="137"/>
      <c r="C259" s="168"/>
      <c r="D259" s="169" t="s">
        <v>163</v>
      </c>
      <c r="E259" s="170" t="s">
        <v>1</v>
      </c>
      <c r="F259" s="171" t="s">
        <v>85</v>
      </c>
      <c r="G259" s="168"/>
      <c r="H259" s="172">
        <v>1</v>
      </c>
      <c r="I259" s="11"/>
      <c r="J259" s="168"/>
      <c r="L259" s="137"/>
      <c r="M259" s="141"/>
      <c r="N259" s="142"/>
      <c r="O259" s="142"/>
      <c r="P259" s="142"/>
      <c r="Q259" s="142"/>
      <c r="R259" s="142"/>
      <c r="S259" s="142"/>
      <c r="T259" s="143"/>
      <c r="AT259" s="138" t="s">
        <v>163</v>
      </c>
      <c r="AU259" s="138" t="s">
        <v>87</v>
      </c>
      <c r="AV259" s="136" t="s">
        <v>87</v>
      </c>
      <c r="AW259" s="136" t="s">
        <v>32</v>
      </c>
      <c r="AX259" s="136" t="s">
        <v>85</v>
      </c>
      <c r="AY259" s="138" t="s">
        <v>155</v>
      </c>
    </row>
    <row r="260" spans="1:65" s="33" customFormat="1" ht="21.6" customHeight="1" x14ac:dyDescent="0.2">
      <c r="A260" s="30"/>
      <c r="B260" s="31"/>
      <c r="C260" s="162" t="s">
        <v>359</v>
      </c>
      <c r="D260" s="162" t="s">
        <v>190</v>
      </c>
      <c r="E260" s="163" t="s">
        <v>1265</v>
      </c>
      <c r="F260" s="164" t="s">
        <v>1266</v>
      </c>
      <c r="G260" s="165" t="s">
        <v>218</v>
      </c>
      <c r="H260" s="166">
        <v>1</v>
      </c>
      <c r="I260" s="10"/>
      <c r="J260" s="167">
        <f>ROUND(I260*H260,2)</f>
        <v>0</v>
      </c>
      <c r="K260" s="158"/>
      <c r="L260" s="159"/>
      <c r="M260" s="160" t="s">
        <v>1</v>
      </c>
      <c r="N260" s="161" t="s">
        <v>42</v>
      </c>
      <c r="O260" s="123"/>
      <c r="P260" s="124">
        <f>O260*H260</f>
        <v>0</v>
      </c>
      <c r="Q260" s="124">
        <v>0</v>
      </c>
      <c r="R260" s="124">
        <f>Q260*H260</f>
        <v>0</v>
      </c>
      <c r="S260" s="124">
        <v>0</v>
      </c>
      <c r="T260" s="125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26" t="s">
        <v>194</v>
      </c>
      <c r="AT260" s="126" t="s">
        <v>190</v>
      </c>
      <c r="AU260" s="126" t="s">
        <v>87</v>
      </c>
      <c r="AY260" s="20" t="s">
        <v>155</v>
      </c>
      <c r="BE260" s="127">
        <f>IF(N260="základní",J260,0)</f>
        <v>0</v>
      </c>
      <c r="BF260" s="127">
        <f>IF(N260="snížená",J260,0)</f>
        <v>0</v>
      </c>
      <c r="BG260" s="127">
        <f>IF(N260="zákl. přenesená",J260,0)</f>
        <v>0</v>
      </c>
      <c r="BH260" s="127">
        <f>IF(N260="sníž. přenesená",J260,0)</f>
        <v>0</v>
      </c>
      <c r="BI260" s="127">
        <f>IF(N260="nulová",J260,0)</f>
        <v>0</v>
      </c>
      <c r="BJ260" s="20" t="s">
        <v>85</v>
      </c>
      <c r="BK260" s="127">
        <f>ROUND(I260*H260,2)</f>
        <v>0</v>
      </c>
      <c r="BL260" s="20" t="s">
        <v>161</v>
      </c>
      <c r="BM260" s="126" t="s">
        <v>1267</v>
      </c>
    </row>
    <row r="261" spans="1:65" s="136" customFormat="1" x14ac:dyDescent="0.2">
      <c r="B261" s="137"/>
      <c r="C261" s="168"/>
      <c r="D261" s="169" t="s">
        <v>163</v>
      </c>
      <c r="E261" s="170" t="s">
        <v>1</v>
      </c>
      <c r="F261" s="171" t="s">
        <v>85</v>
      </c>
      <c r="G261" s="168"/>
      <c r="H261" s="172">
        <v>1</v>
      </c>
      <c r="I261" s="11"/>
      <c r="J261" s="168"/>
      <c r="L261" s="137"/>
      <c r="M261" s="141"/>
      <c r="N261" s="142"/>
      <c r="O261" s="142"/>
      <c r="P261" s="142"/>
      <c r="Q261" s="142"/>
      <c r="R261" s="142"/>
      <c r="S261" s="142"/>
      <c r="T261" s="143"/>
      <c r="AT261" s="138" t="s">
        <v>163</v>
      </c>
      <c r="AU261" s="138" t="s">
        <v>87</v>
      </c>
      <c r="AV261" s="136" t="s">
        <v>87</v>
      </c>
      <c r="AW261" s="136" t="s">
        <v>32</v>
      </c>
      <c r="AX261" s="136" t="s">
        <v>85</v>
      </c>
      <c r="AY261" s="138" t="s">
        <v>155</v>
      </c>
    </row>
    <row r="262" spans="1:65" s="33" customFormat="1" ht="21.6" customHeight="1" x14ac:dyDescent="0.2">
      <c r="A262" s="30"/>
      <c r="B262" s="31"/>
      <c r="C262" s="162" t="s">
        <v>363</v>
      </c>
      <c r="D262" s="162" t="s">
        <v>190</v>
      </c>
      <c r="E262" s="163" t="s">
        <v>1268</v>
      </c>
      <c r="F262" s="164" t="s">
        <v>1269</v>
      </c>
      <c r="G262" s="165" t="s">
        <v>218</v>
      </c>
      <c r="H262" s="166">
        <v>1</v>
      </c>
      <c r="I262" s="10"/>
      <c r="J262" s="167">
        <f>ROUND(I262*H262,2)</f>
        <v>0</v>
      </c>
      <c r="K262" s="158"/>
      <c r="L262" s="159"/>
      <c r="M262" s="160" t="s">
        <v>1</v>
      </c>
      <c r="N262" s="161" t="s">
        <v>42</v>
      </c>
      <c r="O262" s="123"/>
      <c r="P262" s="124">
        <f>O262*H262</f>
        <v>0</v>
      </c>
      <c r="Q262" s="124">
        <v>0</v>
      </c>
      <c r="R262" s="124">
        <f>Q262*H262</f>
        <v>0</v>
      </c>
      <c r="S262" s="124">
        <v>0</v>
      </c>
      <c r="T262" s="125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26" t="s">
        <v>194</v>
      </c>
      <c r="AT262" s="126" t="s">
        <v>190</v>
      </c>
      <c r="AU262" s="126" t="s">
        <v>87</v>
      </c>
      <c r="AY262" s="20" t="s">
        <v>155</v>
      </c>
      <c r="BE262" s="127">
        <f>IF(N262="základní",J262,0)</f>
        <v>0</v>
      </c>
      <c r="BF262" s="127">
        <f>IF(N262="snížená",J262,0)</f>
        <v>0</v>
      </c>
      <c r="BG262" s="127">
        <f>IF(N262="zákl. přenesená",J262,0)</f>
        <v>0</v>
      </c>
      <c r="BH262" s="127">
        <f>IF(N262="sníž. přenesená",J262,0)</f>
        <v>0</v>
      </c>
      <c r="BI262" s="127">
        <f>IF(N262="nulová",J262,0)</f>
        <v>0</v>
      </c>
      <c r="BJ262" s="20" t="s">
        <v>85</v>
      </c>
      <c r="BK262" s="127">
        <f>ROUND(I262*H262,2)</f>
        <v>0</v>
      </c>
      <c r="BL262" s="20" t="s">
        <v>161</v>
      </c>
      <c r="BM262" s="126" t="s">
        <v>1270</v>
      </c>
    </row>
    <row r="263" spans="1:65" s="136" customFormat="1" x14ac:dyDescent="0.2">
      <c r="B263" s="137"/>
      <c r="C263" s="168"/>
      <c r="D263" s="169" t="s">
        <v>163</v>
      </c>
      <c r="E263" s="170" t="s">
        <v>1</v>
      </c>
      <c r="F263" s="171" t="s">
        <v>85</v>
      </c>
      <c r="G263" s="168"/>
      <c r="H263" s="172">
        <v>1</v>
      </c>
      <c r="I263" s="11"/>
      <c r="J263" s="168"/>
      <c r="L263" s="137"/>
      <c r="M263" s="141"/>
      <c r="N263" s="142"/>
      <c r="O263" s="142"/>
      <c r="P263" s="142"/>
      <c r="Q263" s="142"/>
      <c r="R263" s="142"/>
      <c r="S263" s="142"/>
      <c r="T263" s="143"/>
      <c r="AT263" s="138" t="s">
        <v>163</v>
      </c>
      <c r="AU263" s="138" t="s">
        <v>87</v>
      </c>
      <c r="AV263" s="136" t="s">
        <v>87</v>
      </c>
      <c r="AW263" s="136" t="s">
        <v>32</v>
      </c>
      <c r="AX263" s="136" t="s">
        <v>85</v>
      </c>
      <c r="AY263" s="138" t="s">
        <v>155</v>
      </c>
    </row>
    <row r="264" spans="1:65" s="33" customFormat="1" ht="21.6" customHeight="1" x14ac:dyDescent="0.2">
      <c r="A264" s="30"/>
      <c r="B264" s="31"/>
      <c r="C264" s="162" t="s">
        <v>367</v>
      </c>
      <c r="D264" s="162" t="s">
        <v>190</v>
      </c>
      <c r="E264" s="163" t="s">
        <v>1271</v>
      </c>
      <c r="F264" s="164" t="s">
        <v>1272</v>
      </c>
      <c r="G264" s="165" t="s">
        <v>218</v>
      </c>
      <c r="H264" s="166">
        <v>1</v>
      </c>
      <c r="I264" s="10"/>
      <c r="J264" s="167">
        <f>ROUND(I264*H264,2)</f>
        <v>0</v>
      </c>
      <c r="K264" s="158"/>
      <c r="L264" s="159"/>
      <c r="M264" s="160" t="s">
        <v>1</v>
      </c>
      <c r="N264" s="161" t="s">
        <v>42</v>
      </c>
      <c r="O264" s="123"/>
      <c r="P264" s="124">
        <f>O264*H264</f>
        <v>0</v>
      </c>
      <c r="Q264" s="124">
        <v>0</v>
      </c>
      <c r="R264" s="124">
        <f>Q264*H264</f>
        <v>0</v>
      </c>
      <c r="S264" s="124">
        <v>0</v>
      </c>
      <c r="T264" s="125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26" t="s">
        <v>194</v>
      </c>
      <c r="AT264" s="126" t="s">
        <v>190</v>
      </c>
      <c r="AU264" s="126" t="s">
        <v>87</v>
      </c>
      <c r="AY264" s="20" t="s">
        <v>155</v>
      </c>
      <c r="BE264" s="127">
        <f>IF(N264="základní",J264,0)</f>
        <v>0</v>
      </c>
      <c r="BF264" s="127">
        <f>IF(N264="snížená",J264,0)</f>
        <v>0</v>
      </c>
      <c r="BG264" s="127">
        <f>IF(N264="zákl. přenesená",J264,0)</f>
        <v>0</v>
      </c>
      <c r="BH264" s="127">
        <f>IF(N264="sníž. přenesená",J264,0)</f>
        <v>0</v>
      </c>
      <c r="BI264" s="127">
        <f>IF(N264="nulová",J264,0)</f>
        <v>0</v>
      </c>
      <c r="BJ264" s="20" t="s">
        <v>85</v>
      </c>
      <c r="BK264" s="127">
        <f>ROUND(I264*H264,2)</f>
        <v>0</v>
      </c>
      <c r="BL264" s="20" t="s">
        <v>161</v>
      </c>
      <c r="BM264" s="126" t="s">
        <v>1273</v>
      </c>
    </row>
    <row r="265" spans="1:65" s="136" customFormat="1" x14ac:dyDescent="0.2">
      <c r="B265" s="137"/>
      <c r="C265" s="168"/>
      <c r="D265" s="169" t="s">
        <v>163</v>
      </c>
      <c r="E265" s="170" t="s">
        <v>1</v>
      </c>
      <c r="F265" s="171" t="s">
        <v>85</v>
      </c>
      <c r="G265" s="168"/>
      <c r="H265" s="172">
        <v>1</v>
      </c>
      <c r="I265" s="11"/>
      <c r="J265" s="168"/>
      <c r="L265" s="137"/>
      <c r="M265" s="141"/>
      <c r="N265" s="142"/>
      <c r="O265" s="142"/>
      <c r="P265" s="142"/>
      <c r="Q265" s="142"/>
      <c r="R265" s="142"/>
      <c r="S265" s="142"/>
      <c r="T265" s="143"/>
      <c r="AT265" s="138" t="s">
        <v>163</v>
      </c>
      <c r="AU265" s="138" t="s">
        <v>87</v>
      </c>
      <c r="AV265" s="136" t="s">
        <v>87</v>
      </c>
      <c r="AW265" s="136" t="s">
        <v>32</v>
      </c>
      <c r="AX265" s="136" t="s">
        <v>85</v>
      </c>
      <c r="AY265" s="138" t="s">
        <v>155</v>
      </c>
    </row>
    <row r="266" spans="1:65" s="33" customFormat="1" ht="14.4" customHeight="1" x14ac:dyDescent="0.2">
      <c r="A266" s="30"/>
      <c r="B266" s="31"/>
      <c r="C266" s="162" t="s">
        <v>371</v>
      </c>
      <c r="D266" s="162" t="s">
        <v>190</v>
      </c>
      <c r="E266" s="163" t="s">
        <v>1274</v>
      </c>
      <c r="F266" s="164" t="s">
        <v>1275</v>
      </c>
      <c r="G266" s="165" t="s">
        <v>218</v>
      </c>
      <c r="H266" s="166">
        <v>1</v>
      </c>
      <c r="I266" s="10"/>
      <c r="J266" s="167">
        <f>ROUND(I266*H266,2)</f>
        <v>0</v>
      </c>
      <c r="K266" s="158"/>
      <c r="L266" s="159"/>
      <c r="M266" s="160" t="s">
        <v>1</v>
      </c>
      <c r="N266" s="161" t="s">
        <v>42</v>
      </c>
      <c r="O266" s="123"/>
      <c r="P266" s="124">
        <f>O266*H266</f>
        <v>0</v>
      </c>
      <c r="Q266" s="124">
        <v>0</v>
      </c>
      <c r="R266" s="124">
        <f>Q266*H266</f>
        <v>0</v>
      </c>
      <c r="S266" s="124">
        <v>0</v>
      </c>
      <c r="T266" s="125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26" t="s">
        <v>194</v>
      </c>
      <c r="AT266" s="126" t="s">
        <v>190</v>
      </c>
      <c r="AU266" s="126" t="s">
        <v>87</v>
      </c>
      <c r="AY266" s="20" t="s">
        <v>155</v>
      </c>
      <c r="BE266" s="127">
        <f>IF(N266="základní",J266,0)</f>
        <v>0</v>
      </c>
      <c r="BF266" s="127">
        <f>IF(N266="snížená",J266,0)</f>
        <v>0</v>
      </c>
      <c r="BG266" s="127">
        <f>IF(N266="zákl. přenesená",J266,0)</f>
        <v>0</v>
      </c>
      <c r="BH266" s="127">
        <f>IF(N266="sníž. přenesená",J266,0)</f>
        <v>0</v>
      </c>
      <c r="BI266" s="127">
        <f>IF(N266="nulová",J266,0)</f>
        <v>0</v>
      </c>
      <c r="BJ266" s="20" t="s">
        <v>85</v>
      </c>
      <c r="BK266" s="127">
        <f>ROUND(I266*H266,2)</f>
        <v>0</v>
      </c>
      <c r="BL266" s="20" t="s">
        <v>161</v>
      </c>
      <c r="BM266" s="126" t="s">
        <v>1276</v>
      </c>
    </row>
    <row r="267" spans="1:65" s="136" customFormat="1" x14ac:dyDescent="0.2">
      <c r="B267" s="137"/>
      <c r="D267" s="130" t="s">
        <v>163</v>
      </c>
      <c r="E267" s="138" t="s">
        <v>1</v>
      </c>
      <c r="F267" s="139" t="s">
        <v>85</v>
      </c>
      <c r="H267" s="140">
        <v>1</v>
      </c>
      <c r="I267" s="5"/>
      <c r="L267" s="137"/>
      <c r="M267" s="141"/>
      <c r="N267" s="142"/>
      <c r="O267" s="142"/>
      <c r="P267" s="142"/>
      <c r="Q267" s="142"/>
      <c r="R267" s="142"/>
      <c r="S267" s="142"/>
      <c r="T267" s="143"/>
      <c r="AT267" s="138" t="s">
        <v>163</v>
      </c>
      <c r="AU267" s="138" t="s">
        <v>87</v>
      </c>
      <c r="AV267" s="136" t="s">
        <v>87</v>
      </c>
      <c r="AW267" s="136" t="s">
        <v>32</v>
      </c>
      <c r="AX267" s="136" t="s">
        <v>85</v>
      </c>
      <c r="AY267" s="138" t="s">
        <v>155</v>
      </c>
    </row>
    <row r="268" spans="1:65" s="33" customFormat="1" ht="21.6" customHeight="1" x14ac:dyDescent="0.2">
      <c r="A268" s="30"/>
      <c r="B268" s="31"/>
      <c r="C268" s="114" t="s">
        <v>375</v>
      </c>
      <c r="D268" s="114" t="s">
        <v>157</v>
      </c>
      <c r="E268" s="115" t="s">
        <v>1277</v>
      </c>
      <c r="F268" s="116" t="s">
        <v>1278</v>
      </c>
      <c r="G268" s="117" t="s">
        <v>292</v>
      </c>
      <c r="H268" s="118">
        <v>207</v>
      </c>
      <c r="I268" s="4"/>
      <c r="J268" s="119">
        <f>ROUND(I268*H268,2)</f>
        <v>0</v>
      </c>
      <c r="K268" s="120"/>
      <c r="L268" s="31"/>
      <c r="M268" s="121" t="s">
        <v>1</v>
      </c>
      <c r="N268" s="122" t="s">
        <v>42</v>
      </c>
      <c r="O268" s="123"/>
      <c r="P268" s="124">
        <f>O268*H268</f>
        <v>0</v>
      </c>
      <c r="Q268" s="124">
        <v>9.0000000000000006E-5</v>
      </c>
      <c r="R268" s="124">
        <f>Q268*H268</f>
        <v>1.8630000000000001E-2</v>
      </c>
      <c r="S268" s="124">
        <v>0</v>
      </c>
      <c r="T268" s="125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26" t="s">
        <v>161</v>
      </c>
      <c r="AT268" s="126" t="s">
        <v>157</v>
      </c>
      <c r="AU268" s="126" t="s">
        <v>87</v>
      </c>
      <c r="AY268" s="20" t="s">
        <v>155</v>
      </c>
      <c r="BE268" s="127">
        <f>IF(N268="základní",J268,0)</f>
        <v>0</v>
      </c>
      <c r="BF268" s="127">
        <f>IF(N268="snížená",J268,0)</f>
        <v>0</v>
      </c>
      <c r="BG268" s="127">
        <f>IF(N268="zákl. přenesená",J268,0)</f>
        <v>0</v>
      </c>
      <c r="BH268" s="127">
        <f>IF(N268="sníž. přenesená",J268,0)</f>
        <v>0</v>
      </c>
      <c r="BI268" s="127">
        <f>IF(N268="nulová",J268,0)</f>
        <v>0</v>
      </c>
      <c r="BJ268" s="20" t="s">
        <v>85</v>
      </c>
      <c r="BK268" s="127">
        <f>ROUND(I268*H268,2)</f>
        <v>0</v>
      </c>
      <c r="BL268" s="20" t="s">
        <v>161</v>
      </c>
      <c r="BM268" s="126" t="s">
        <v>1279</v>
      </c>
    </row>
    <row r="269" spans="1:65" s="136" customFormat="1" x14ac:dyDescent="0.2">
      <c r="B269" s="137"/>
      <c r="D269" s="130" t="s">
        <v>163</v>
      </c>
      <c r="E269" s="138" t="s">
        <v>1</v>
      </c>
      <c r="F269" s="139" t="s">
        <v>1280</v>
      </c>
      <c r="H269" s="140">
        <v>207</v>
      </c>
      <c r="I269" s="5"/>
      <c r="L269" s="137"/>
      <c r="M269" s="141"/>
      <c r="N269" s="142"/>
      <c r="O269" s="142"/>
      <c r="P269" s="142"/>
      <c r="Q269" s="142"/>
      <c r="R269" s="142"/>
      <c r="S269" s="142"/>
      <c r="T269" s="143"/>
      <c r="AT269" s="138" t="s">
        <v>163</v>
      </c>
      <c r="AU269" s="138" t="s">
        <v>87</v>
      </c>
      <c r="AV269" s="136" t="s">
        <v>87</v>
      </c>
      <c r="AW269" s="136" t="s">
        <v>32</v>
      </c>
      <c r="AX269" s="136" t="s">
        <v>85</v>
      </c>
      <c r="AY269" s="138" t="s">
        <v>155</v>
      </c>
    </row>
    <row r="270" spans="1:65" s="101" customFormat="1" ht="22.8" customHeight="1" x14ac:dyDescent="0.25">
      <c r="B270" s="102"/>
      <c r="D270" s="103" t="s">
        <v>76</v>
      </c>
      <c r="E270" s="112" t="s">
        <v>202</v>
      </c>
      <c r="F270" s="112" t="s">
        <v>411</v>
      </c>
      <c r="I270" s="3"/>
      <c r="J270" s="113">
        <f>BK270</f>
        <v>0</v>
      </c>
      <c r="L270" s="102"/>
      <c r="M270" s="106"/>
      <c r="N270" s="107"/>
      <c r="O270" s="107"/>
      <c r="P270" s="108">
        <f>P271+SUM(P272:P334)</f>
        <v>0</v>
      </c>
      <c r="Q270" s="107"/>
      <c r="R270" s="108">
        <f>R271+SUM(R272:R334)</f>
        <v>31.558680000000003</v>
      </c>
      <c r="S270" s="107"/>
      <c r="T270" s="109">
        <f>T271+SUM(T272:T334)</f>
        <v>0</v>
      </c>
      <c r="AR270" s="103" t="s">
        <v>85</v>
      </c>
      <c r="AT270" s="110" t="s">
        <v>76</v>
      </c>
      <c r="AU270" s="110" t="s">
        <v>85</v>
      </c>
      <c r="AY270" s="103" t="s">
        <v>155</v>
      </c>
      <c r="BK270" s="111">
        <f>BK271+SUM(BK272:BK334)</f>
        <v>0</v>
      </c>
    </row>
    <row r="271" spans="1:65" s="33" customFormat="1" ht="21.6" customHeight="1" x14ac:dyDescent="0.2">
      <c r="A271" s="30"/>
      <c r="B271" s="31"/>
      <c r="C271" s="114" t="s">
        <v>379</v>
      </c>
      <c r="D271" s="114" t="s">
        <v>157</v>
      </c>
      <c r="E271" s="115" t="s">
        <v>413</v>
      </c>
      <c r="F271" s="116" t="s">
        <v>414</v>
      </c>
      <c r="G271" s="117" t="s">
        <v>292</v>
      </c>
      <c r="H271" s="118">
        <v>108</v>
      </c>
      <c r="I271" s="4"/>
      <c r="J271" s="119">
        <f>ROUND(I271*H271,2)</f>
        <v>0</v>
      </c>
      <c r="K271" s="120"/>
      <c r="L271" s="31"/>
      <c r="M271" s="121" t="s">
        <v>1</v>
      </c>
      <c r="N271" s="122" t="s">
        <v>42</v>
      </c>
      <c r="O271" s="123"/>
      <c r="P271" s="124">
        <f>O271*H271</f>
        <v>0</v>
      </c>
      <c r="Q271" s="124">
        <v>0.29221000000000003</v>
      </c>
      <c r="R271" s="124">
        <f>Q271*H271</f>
        <v>31.558680000000003</v>
      </c>
      <c r="S271" s="124">
        <v>0</v>
      </c>
      <c r="T271" s="125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26" t="s">
        <v>161</v>
      </c>
      <c r="AT271" s="126" t="s">
        <v>157</v>
      </c>
      <c r="AU271" s="126" t="s">
        <v>87</v>
      </c>
      <c r="AY271" s="20" t="s">
        <v>155</v>
      </c>
      <c r="BE271" s="127">
        <f>IF(N271="základní",J271,0)</f>
        <v>0</v>
      </c>
      <c r="BF271" s="127">
        <f>IF(N271="snížená",J271,0)</f>
        <v>0</v>
      </c>
      <c r="BG271" s="127">
        <f>IF(N271="zákl. přenesená",J271,0)</f>
        <v>0</v>
      </c>
      <c r="BH271" s="127">
        <f>IF(N271="sníž. přenesená",J271,0)</f>
        <v>0</v>
      </c>
      <c r="BI271" s="127">
        <f>IF(N271="nulová",J271,0)</f>
        <v>0</v>
      </c>
      <c r="BJ271" s="20" t="s">
        <v>85</v>
      </c>
      <c r="BK271" s="127">
        <f>ROUND(I271*H271,2)</f>
        <v>0</v>
      </c>
      <c r="BL271" s="20" t="s">
        <v>161</v>
      </c>
      <c r="BM271" s="126" t="s">
        <v>1281</v>
      </c>
    </row>
    <row r="272" spans="1:65" s="136" customFormat="1" x14ac:dyDescent="0.2">
      <c r="B272" s="137"/>
      <c r="D272" s="130" t="s">
        <v>163</v>
      </c>
      <c r="E272" s="138" t="s">
        <v>1</v>
      </c>
      <c r="F272" s="139" t="s">
        <v>1282</v>
      </c>
      <c r="H272" s="140">
        <v>108</v>
      </c>
      <c r="I272" s="5"/>
      <c r="L272" s="137"/>
      <c r="M272" s="141"/>
      <c r="N272" s="142"/>
      <c r="O272" s="142"/>
      <c r="P272" s="142"/>
      <c r="Q272" s="142"/>
      <c r="R272" s="142"/>
      <c r="S272" s="142"/>
      <c r="T272" s="143"/>
      <c r="AT272" s="138" t="s">
        <v>163</v>
      </c>
      <c r="AU272" s="138" t="s">
        <v>87</v>
      </c>
      <c r="AV272" s="136" t="s">
        <v>87</v>
      </c>
      <c r="AW272" s="136" t="s">
        <v>32</v>
      </c>
      <c r="AX272" s="136" t="s">
        <v>77</v>
      </c>
      <c r="AY272" s="138" t="s">
        <v>155</v>
      </c>
    </row>
    <row r="273" spans="1:65" s="144" customFormat="1" x14ac:dyDescent="0.2">
      <c r="B273" s="145"/>
      <c r="D273" s="130" t="s">
        <v>163</v>
      </c>
      <c r="E273" s="146" t="s">
        <v>1</v>
      </c>
      <c r="F273" s="147" t="s">
        <v>165</v>
      </c>
      <c r="H273" s="148">
        <v>108</v>
      </c>
      <c r="I273" s="6"/>
      <c r="L273" s="145"/>
      <c r="M273" s="149"/>
      <c r="N273" s="150"/>
      <c r="O273" s="150"/>
      <c r="P273" s="150"/>
      <c r="Q273" s="150"/>
      <c r="R273" s="150"/>
      <c r="S273" s="150"/>
      <c r="T273" s="151"/>
      <c r="AT273" s="146" t="s">
        <v>163</v>
      </c>
      <c r="AU273" s="146" t="s">
        <v>87</v>
      </c>
      <c r="AV273" s="144" t="s">
        <v>161</v>
      </c>
      <c r="AW273" s="144" t="s">
        <v>32</v>
      </c>
      <c r="AX273" s="144" t="s">
        <v>85</v>
      </c>
      <c r="AY273" s="146" t="s">
        <v>155</v>
      </c>
    </row>
    <row r="274" spans="1:65" s="33" customFormat="1" ht="14.4" customHeight="1" x14ac:dyDescent="0.2">
      <c r="A274" s="30"/>
      <c r="B274" s="31"/>
      <c r="C274" s="162" t="s">
        <v>383</v>
      </c>
      <c r="D274" s="162" t="s">
        <v>190</v>
      </c>
      <c r="E274" s="163" t="s">
        <v>418</v>
      </c>
      <c r="F274" s="164" t="s">
        <v>1283</v>
      </c>
      <c r="G274" s="165" t="s">
        <v>218</v>
      </c>
      <c r="H274" s="166">
        <v>8</v>
      </c>
      <c r="I274" s="10"/>
      <c r="J274" s="167">
        <f>ROUND(I274*H274,2)</f>
        <v>0</v>
      </c>
      <c r="K274" s="158"/>
      <c r="L274" s="159"/>
      <c r="M274" s="160" t="s">
        <v>1</v>
      </c>
      <c r="N274" s="161" t="s">
        <v>42</v>
      </c>
      <c r="O274" s="123"/>
      <c r="P274" s="124">
        <f>O274*H274</f>
        <v>0</v>
      </c>
      <c r="Q274" s="124">
        <v>0</v>
      </c>
      <c r="R274" s="124">
        <f>Q274*H274</f>
        <v>0</v>
      </c>
      <c r="S274" s="124">
        <v>0</v>
      </c>
      <c r="T274" s="125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26" t="s">
        <v>194</v>
      </c>
      <c r="AT274" s="126" t="s">
        <v>190</v>
      </c>
      <c r="AU274" s="126" t="s">
        <v>87</v>
      </c>
      <c r="AY274" s="20" t="s">
        <v>155</v>
      </c>
      <c r="BE274" s="127">
        <f>IF(N274="základní",J274,0)</f>
        <v>0</v>
      </c>
      <c r="BF274" s="127">
        <f>IF(N274="snížená",J274,0)</f>
        <v>0</v>
      </c>
      <c r="BG274" s="127">
        <f>IF(N274="zákl. přenesená",J274,0)</f>
        <v>0</v>
      </c>
      <c r="BH274" s="127">
        <f>IF(N274="sníž. přenesená",J274,0)</f>
        <v>0</v>
      </c>
      <c r="BI274" s="127">
        <f>IF(N274="nulová",J274,0)</f>
        <v>0</v>
      </c>
      <c r="BJ274" s="20" t="s">
        <v>85</v>
      </c>
      <c r="BK274" s="127">
        <f>ROUND(I274*H274,2)</f>
        <v>0</v>
      </c>
      <c r="BL274" s="20" t="s">
        <v>161</v>
      </c>
      <c r="BM274" s="126" t="s">
        <v>1284</v>
      </c>
    </row>
    <row r="275" spans="1:65" s="136" customFormat="1" x14ac:dyDescent="0.2">
      <c r="B275" s="137"/>
      <c r="C275" s="168"/>
      <c r="D275" s="169" t="s">
        <v>163</v>
      </c>
      <c r="E275" s="170" t="s">
        <v>1</v>
      </c>
      <c r="F275" s="171" t="s">
        <v>194</v>
      </c>
      <c r="G275" s="168"/>
      <c r="H275" s="172">
        <v>8</v>
      </c>
      <c r="I275" s="11"/>
      <c r="J275" s="168"/>
      <c r="L275" s="137"/>
      <c r="M275" s="141"/>
      <c r="N275" s="142"/>
      <c r="O275" s="142"/>
      <c r="P275" s="142"/>
      <c r="Q275" s="142"/>
      <c r="R275" s="142"/>
      <c r="S275" s="142"/>
      <c r="T275" s="143"/>
      <c r="AT275" s="138" t="s">
        <v>163</v>
      </c>
      <c r="AU275" s="138" t="s">
        <v>87</v>
      </c>
      <c r="AV275" s="136" t="s">
        <v>87</v>
      </c>
      <c r="AW275" s="136" t="s">
        <v>32</v>
      </c>
      <c r="AX275" s="136" t="s">
        <v>85</v>
      </c>
      <c r="AY275" s="138" t="s">
        <v>155</v>
      </c>
    </row>
    <row r="276" spans="1:65" s="33" customFormat="1" ht="21.6" customHeight="1" x14ac:dyDescent="0.2">
      <c r="A276" s="30"/>
      <c r="B276" s="31"/>
      <c r="C276" s="162" t="s">
        <v>387</v>
      </c>
      <c r="D276" s="162" t="s">
        <v>190</v>
      </c>
      <c r="E276" s="163" t="s">
        <v>422</v>
      </c>
      <c r="F276" s="164" t="s">
        <v>1285</v>
      </c>
      <c r="G276" s="165" t="s">
        <v>218</v>
      </c>
      <c r="H276" s="166">
        <v>5</v>
      </c>
      <c r="I276" s="10"/>
      <c r="J276" s="167">
        <f>ROUND(I276*H276,2)</f>
        <v>0</v>
      </c>
      <c r="K276" s="158"/>
      <c r="L276" s="159"/>
      <c r="M276" s="160" t="s">
        <v>1</v>
      </c>
      <c r="N276" s="161" t="s">
        <v>42</v>
      </c>
      <c r="O276" s="123"/>
      <c r="P276" s="124">
        <f>O276*H276</f>
        <v>0</v>
      </c>
      <c r="Q276" s="124">
        <v>0</v>
      </c>
      <c r="R276" s="124">
        <f>Q276*H276</f>
        <v>0</v>
      </c>
      <c r="S276" s="124">
        <v>0</v>
      </c>
      <c r="T276" s="125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26" t="s">
        <v>194</v>
      </c>
      <c r="AT276" s="126" t="s">
        <v>190</v>
      </c>
      <c r="AU276" s="126" t="s">
        <v>87</v>
      </c>
      <c r="AY276" s="20" t="s">
        <v>155</v>
      </c>
      <c r="BE276" s="127">
        <f>IF(N276="základní",J276,0)</f>
        <v>0</v>
      </c>
      <c r="BF276" s="127">
        <f>IF(N276="snížená",J276,0)</f>
        <v>0</v>
      </c>
      <c r="BG276" s="127">
        <f>IF(N276="zákl. přenesená",J276,0)</f>
        <v>0</v>
      </c>
      <c r="BH276" s="127">
        <f>IF(N276="sníž. přenesená",J276,0)</f>
        <v>0</v>
      </c>
      <c r="BI276" s="127">
        <f>IF(N276="nulová",J276,0)</f>
        <v>0</v>
      </c>
      <c r="BJ276" s="20" t="s">
        <v>85</v>
      </c>
      <c r="BK276" s="127">
        <f>ROUND(I276*H276,2)</f>
        <v>0</v>
      </c>
      <c r="BL276" s="20" t="s">
        <v>161</v>
      </c>
      <c r="BM276" s="126" t="s">
        <v>1286</v>
      </c>
    </row>
    <row r="277" spans="1:65" s="136" customFormat="1" x14ac:dyDescent="0.2">
      <c r="B277" s="137"/>
      <c r="C277" s="168"/>
      <c r="D277" s="169" t="s">
        <v>163</v>
      </c>
      <c r="E277" s="170" t="s">
        <v>1</v>
      </c>
      <c r="F277" s="171" t="s">
        <v>179</v>
      </c>
      <c r="G277" s="168"/>
      <c r="H277" s="172">
        <v>5</v>
      </c>
      <c r="I277" s="11"/>
      <c r="J277" s="168"/>
      <c r="L277" s="137"/>
      <c r="M277" s="141"/>
      <c r="N277" s="142"/>
      <c r="O277" s="142"/>
      <c r="P277" s="142"/>
      <c r="Q277" s="142"/>
      <c r="R277" s="142"/>
      <c r="S277" s="142"/>
      <c r="T277" s="143"/>
      <c r="AT277" s="138" t="s">
        <v>163</v>
      </c>
      <c r="AU277" s="138" t="s">
        <v>87</v>
      </c>
      <c r="AV277" s="136" t="s">
        <v>87</v>
      </c>
      <c r="AW277" s="136" t="s">
        <v>32</v>
      </c>
      <c r="AX277" s="136" t="s">
        <v>85</v>
      </c>
      <c r="AY277" s="138" t="s">
        <v>155</v>
      </c>
    </row>
    <row r="278" spans="1:65" s="33" customFormat="1" ht="14.4" customHeight="1" x14ac:dyDescent="0.2">
      <c r="A278" s="30"/>
      <c r="B278" s="31"/>
      <c r="C278" s="162" t="s">
        <v>303</v>
      </c>
      <c r="D278" s="162" t="s">
        <v>190</v>
      </c>
      <c r="E278" s="163" t="s">
        <v>426</v>
      </c>
      <c r="F278" s="164" t="s">
        <v>1287</v>
      </c>
      <c r="G278" s="165" t="s">
        <v>218</v>
      </c>
      <c r="H278" s="166">
        <v>7</v>
      </c>
      <c r="I278" s="10"/>
      <c r="J278" s="167">
        <f>ROUND(I278*H278,2)</f>
        <v>0</v>
      </c>
      <c r="K278" s="158"/>
      <c r="L278" s="159"/>
      <c r="M278" s="160" t="s">
        <v>1</v>
      </c>
      <c r="N278" s="161" t="s">
        <v>42</v>
      </c>
      <c r="O278" s="123"/>
      <c r="P278" s="124">
        <f>O278*H278</f>
        <v>0</v>
      </c>
      <c r="Q278" s="124">
        <v>0</v>
      </c>
      <c r="R278" s="124">
        <f>Q278*H278</f>
        <v>0</v>
      </c>
      <c r="S278" s="124">
        <v>0</v>
      </c>
      <c r="T278" s="125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26" t="s">
        <v>194</v>
      </c>
      <c r="AT278" s="126" t="s">
        <v>190</v>
      </c>
      <c r="AU278" s="126" t="s">
        <v>87</v>
      </c>
      <c r="AY278" s="20" t="s">
        <v>155</v>
      </c>
      <c r="BE278" s="127">
        <f>IF(N278="základní",J278,0)</f>
        <v>0</v>
      </c>
      <c r="BF278" s="127">
        <f>IF(N278="snížená",J278,0)</f>
        <v>0</v>
      </c>
      <c r="BG278" s="127">
        <f>IF(N278="zákl. přenesená",J278,0)</f>
        <v>0</v>
      </c>
      <c r="BH278" s="127">
        <f>IF(N278="sníž. přenesená",J278,0)</f>
        <v>0</v>
      </c>
      <c r="BI278" s="127">
        <f>IF(N278="nulová",J278,0)</f>
        <v>0</v>
      </c>
      <c r="BJ278" s="20" t="s">
        <v>85</v>
      </c>
      <c r="BK278" s="127">
        <f>ROUND(I278*H278,2)</f>
        <v>0</v>
      </c>
      <c r="BL278" s="20" t="s">
        <v>161</v>
      </c>
      <c r="BM278" s="126" t="s">
        <v>1288</v>
      </c>
    </row>
    <row r="279" spans="1:65" s="136" customFormat="1" x14ac:dyDescent="0.2">
      <c r="B279" s="137"/>
      <c r="C279" s="168"/>
      <c r="D279" s="169" t="s">
        <v>163</v>
      </c>
      <c r="E279" s="170" t="s">
        <v>1</v>
      </c>
      <c r="F279" s="171" t="s">
        <v>189</v>
      </c>
      <c r="G279" s="168"/>
      <c r="H279" s="172">
        <v>7</v>
      </c>
      <c r="I279" s="11"/>
      <c r="J279" s="168"/>
      <c r="L279" s="137"/>
      <c r="M279" s="141"/>
      <c r="N279" s="142"/>
      <c r="O279" s="142"/>
      <c r="P279" s="142"/>
      <c r="Q279" s="142"/>
      <c r="R279" s="142"/>
      <c r="S279" s="142"/>
      <c r="T279" s="143"/>
      <c r="AT279" s="138" t="s">
        <v>163</v>
      </c>
      <c r="AU279" s="138" t="s">
        <v>87</v>
      </c>
      <c r="AV279" s="136" t="s">
        <v>87</v>
      </c>
      <c r="AW279" s="136" t="s">
        <v>32</v>
      </c>
      <c r="AX279" s="136" t="s">
        <v>85</v>
      </c>
      <c r="AY279" s="138" t="s">
        <v>155</v>
      </c>
    </row>
    <row r="280" spans="1:65" s="33" customFormat="1" ht="14.4" customHeight="1" x14ac:dyDescent="0.2">
      <c r="A280" s="30"/>
      <c r="B280" s="31"/>
      <c r="C280" s="162" t="s">
        <v>394</v>
      </c>
      <c r="D280" s="162" t="s">
        <v>190</v>
      </c>
      <c r="E280" s="163" t="s">
        <v>430</v>
      </c>
      <c r="F280" s="164" t="s">
        <v>1289</v>
      </c>
      <c r="G280" s="165" t="s">
        <v>218</v>
      </c>
      <c r="H280" s="166">
        <v>1</v>
      </c>
      <c r="I280" s="10"/>
      <c r="J280" s="167">
        <f>ROUND(I280*H280,2)</f>
        <v>0</v>
      </c>
      <c r="K280" s="158"/>
      <c r="L280" s="159"/>
      <c r="M280" s="160" t="s">
        <v>1</v>
      </c>
      <c r="N280" s="161" t="s">
        <v>42</v>
      </c>
      <c r="O280" s="123"/>
      <c r="P280" s="124">
        <f>O280*H280</f>
        <v>0</v>
      </c>
      <c r="Q280" s="124">
        <v>0</v>
      </c>
      <c r="R280" s="124">
        <f>Q280*H280</f>
        <v>0</v>
      </c>
      <c r="S280" s="124">
        <v>0</v>
      </c>
      <c r="T280" s="125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26" t="s">
        <v>194</v>
      </c>
      <c r="AT280" s="126" t="s">
        <v>190</v>
      </c>
      <c r="AU280" s="126" t="s">
        <v>87</v>
      </c>
      <c r="AY280" s="20" t="s">
        <v>155</v>
      </c>
      <c r="BE280" s="127">
        <f>IF(N280="základní",J280,0)</f>
        <v>0</v>
      </c>
      <c r="BF280" s="127">
        <f>IF(N280="snížená",J280,0)</f>
        <v>0</v>
      </c>
      <c r="BG280" s="127">
        <f>IF(N280="zákl. přenesená",J280,0)</f>
        <v>0</v>
      </c>
      <c r="BH280" s="127">
        <f>IF(N280="sníž. přenesená",J280,0)</f>
        <v>0</v>
      </c>
      <c r="BI280" s="127">
        <f>IF(N280="nulová",J280,0)</f>
        <v>0</v>
      </c>
      <c r="BJ280" s="20" t="s">
        <v>85</v>
      </c>
      <c r="BK280" s="127">
        <f>ROUND(I280*H280,2)</f>
        <v>0</v>
      </c>
      <c r="BL280" s="20" t="s">
        <v>161</v>
      </c>
      <c r="BM280" s="126" t="s">
        <v>1290</v>
      </c>
    </row>
    <row r="281" spans="1:65" s="136" customFormat="1" x14ac:dyDescent="0.2">
      <c r="B281" s="137"/>
      <c r="C281" s="168"/>
      <c r="D281" s="169" t="s">
        <v>163</v>
      </c>
      <c r="E281" s="170" t="s">
        <v>1</v>
      </c>
      <c r="F281" s="171" t="s">
        <v>85</v>
      </c>
      <c r="G281" s="168"/>
      <c r="H281" s="172">
        <v>1</v>
      </c>
      <c r="I281" s="11"/>
      <c r="J281" s="168"/>
      <c r="L281" s="137"/>
      <c r="M281" s="141"/>
      <c r="N281" s="142"/>
      <c r="O281" s="142"/>
      <c r="P281" s="142"/>
      <c r="Q281" s="142"/>
      <c r="R281" s="142"/>
      <c r="S281" s="142"/>
      <c r="T281" s="143"/>
      <c r="AT281" s="138" t="s">
        <v>163</v>
      </c>
      <c r="AU281" s="138" t="s">
        <v>87</v>
      </c>
      <c r="AV281" s="136" t="s">
        <v>87</v>
      </c>
      <c r="AW281" s="136" t="s">
        <v>32</v>
      </c>
      <c r="AX281" s="136" t="s">
        <v>85</v>
      </c>
      <c r="AY281" s="138" t="s">
        <v>155</v>
      </c>
    </row>
    <row r="282" spans="1:65" s="33" customFormat="1" ht="14.4" customHeight="1" x14ac:dyDescent="0.2">
      <c r="A282" s="30"/>
      <c r="B282" s="31"/>
      <c r="C282" s="162" t="s">
        <v>398</v>
      </c>
      <c r="D282" s="162" t="s">
        <v>190</v>
      </c>
      <c r="E282" s="163" t="s">
        <v>434</v>
      </c>
      <c r="F282" s="164" t="s">
        <v>1291</v>
      </c>
      <c r="G282" s="165" t="s">
        <v>218</v>
      </c>
      <c r="H282" s="166">
        <v>1</v>
      </c>
      <c r="I282" s="10"/>
      <c r="J282" s="167">
        <f>ROUND(I282*H282,2)</f>
        <v>0</v>
      </c>
      <c r="K282" s="158"/>
      <c r="L282" s="159"/>
      <c r="M282" s="160" t="s">
        <v>1</v>
      </c>
      <c r="N282" s="161" t="s">
        <v>42</v>
      </c>
      <c r="O282" s="123"/>
      <c r="P282" s="124">
        <f>O282*H282</f>
        <v>0</v>
      </c>
      <c r="Q282" s="124">
        <v>0</v>
      </c>
      <c r="R282" s="124">
        <f>Q282*H282</f>
        <v>0</v>
      </c>
      <c r="S282" s="124">
        <v>0</v>
      </c>
      <c r="T282" s="125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26" t="s">
        <v>194</v>
      </c>
      <c r="AT282" s="126" t="s">
        <v>190</v>
      </c>
      <c r="AU282" s="126" t="s">
        <v>87</v>
      </c>
      <c r="AY282" s="20" t="s">
        <v>155</v>
      </c>
      <c r="BE282" s="127">
        <f>IF(N282="základní",J282,0)</f>
        <v>0</v>
      </c>
      <c r="BF282" s="127">
        <f>IF(N282="snížená",J282,0)</f>
        <v>0</v>
      </c>
      <c r="BG282" s="127">
        <f>IF(N282="zákl. přenesená",J282,0)</f>
        <v>0</v>
      </c>
      <c r="BH282" s="127">
        <f>IF(N282="sníž. přenesená",J282,0)</f>
        <v>0</v>
      </c>
      <c r="BI282" s="127">
        <f>IF(N282="nulová",J282,0)</f>
        <v>0</v>
      </c>
      <c r="BJ282" s="20" t="s">
        <v>85</v>
      </c>
      <c r="BK282" s="127">
        <f>ROUND(I282*H282,2)</f>
        <v>0</v>
      </c>
      <c r="BL282" s="20" t="s">
        <v>161</v>
      </c>
      <c r="BM282" s="126" t="s">
        <v>1292</v>
      </c>
    </row>
    <row r="283" spans="1:65" s="136" customFormat="1" x14ac:dyDescent="0.2">
      <c r="B283" s="137"/>
      <c r="C283" s="168"/>
      <c r="D283" s="169" t="s">
        <v>163</v>
      </c>
      <c r="E283" s="170" t="s">
        <v>1</v>
      </c>
      <c r="F283" s="171" t="s">
        <v>85</v>
      </c>
      <c r="G283" s="168"/>
      <c r="H283" s="172">
        <v>1</v>
      </c>
      <c r="I283" s="11"/>
      <c r="J283" s="168"/>
      <c r="L283" s="137"/>
      <c r="M283" s="141"/>
      <c r="N283" s="142"/>
      <c r="O283" s="142"/>
      <c r="P283" s="142"/>
      <c r="Q283" s="142"/>
      <c r="R283" s="142"/>
      <c r="S283" s="142"/>
      <c r="T283" s="143"/>
      <c r="AT283" s="138" t="s">
        <v>163</v>
      </c>
      <c r="AU283" s="138" t="s">
        <v>87</v>
      </c>
      <c r="AV283" s="136" t="s">
        <v>87</v>
      </c>
      <c r="AW283" s="136" t="s">
        <v>32</v>
      </c>
      <c r="AX283" s="136" t="s">
        <v>85</v>
      </c>
      <c r="AY283" s="138" t="s">
        <v>155</v>
      </c>
    </row>
    <row r="284" spans="1:65" s="33" customFormat="1" ht="14.4" customHeight="1" x14ac:dyDescent="0.2">
      <c r="A284" s="30"/>
      <c r="B284" s="31"/>
      <c r="C284" s="162" t="s">
        <v>403</v>
      </c>
      <c r="D284" s="162" t="s">
        <v>190</v>
      </c>
      <c r="E284" s="163" t="s">
        <v>438</v>
      </c>
      <c r="F284" s="164" t="s">
        <v>1293</v>
      </c>
      <c r="G284" s="165" t="s">
        <v>218</v>
      </c>
      <c r="H284" s="166">
        <v>1</v>
      </c>
      <c r="I284" s="10"/>
      <c r="J284" s="167">
        <f>ROUND(I284*H284,2)</f>
        <v>0</v>
      </c>
      <c r="K284" s="158"/>
      <c r="L284" s="159"/>
      <c r="M284" s="160" t="s">
        <v>1</v>
      </c>
      <c r="N284" s="161" t="s">
        <v>42</v>
      </c>
      <c r="O284" s="123"/>
      <c r="P284" s="124">
        <f>O284*H284</f>
        <v>0</v>
      </c>
      <c r="Q284" s="124">
        <v>0</v>
      </c>
      <c r="R284" s="124">
        <f>Q284*H284</f>
        <v>0</v>
      </c>
      <c r="S284" s="124">
        <v>0</v>
      </c>
      <c r="T284" s="125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26" t="s">
        <v>194</v>
      </c>
      <c r="AT284" s="126" t="s">
        <v>190</v>
      </c>
      <c r="AU284" s="126" t="s">
        <v>87</v>
      </c>
      <c r="AY284" s="20" t="s">
        <v>155</v>
      </c>
      <c r="BE284" s="127">
        <f>IF(N284="základní",J284,0)</f>
        <v>0</v>
      </c>
      <c r="BF284" s="127">
        <f>IF(N284="snížená",J284,0)</f>
        <v>0</v>
      </c>
      <c r="BG284" s="127">
        <f>IF(N284="zákl. přenesená",J284,0)</f>
        <v>0</v>
      </c>
      <c r="BH284" s="127">
        <f>IF(N284="sníž. přenesená",J284,0)</f>
        <v>0</v>
      </c>
      <c r="BI284" s="127">
        <f>IF(N284="nulová",J284,0)</f>
        <v>0</v>
      </c>
      <c r="BJ284" s="20" t="s">
        <v>85</v>
      </c>
      <c r="BK284" s="127">
        <f>ROUND(I284*H284,2)</f>
        <v>0</v>
      </c>
      <c r="BL284" s="20" t="s">
        <v>161</v>
      </c>
      <c r="BM284" s="126" t="s">
        <v>1294</v>
      </c>
    </row>
    <row r="285" spans="1:65" s="136" customFormat="1" x14ac:dyDescent="0.2">
      <c r="B285" s="137"/>
      <c r="C285" s="168"/>
      <c r="D285" s="169" t="s">
        <v>163</v>
      </c>
      <c r="E285" s="170" t="s">
        <v>1</v>
      </c>
      <c r="F285" s="171" t="s">
        <v>85</v>
      </c>
      <c r="G285" s="168"/>
      <c r="H285" s="172">
        <v>1</v>
      </c>
      <c r="I285" s="11"/>
      <c r="J285" s="168"/>
      <c r="L285" s="137"/>
      <c r="M285" s="141"/>
      <c r="N285" s="142"/>
      <c r="O285" s="142"/>
      <c r="P285" s="142"/>
      <c r="Q285" s="142"/>
      <c r="R285" s="142"/>
      <c r="S285" s="142"/>
      <c r="T285" s="143"/>
      <c r="AT285" s="138" t="s">
        <v>163</v>
      </c>
      <c r="AU285" s="138" t="s">
        <v>87</v>
      </c>
      <c r="AV285" s="136" t="s">
        <v>87</v>
      </c>
      <c r="AW285" s="136" t="s">
        <v>32</v>
      </c>
      <c r="AX285" s="136" t="s">
        <v>85</v>
      </c>
      <c r="AY285" s="138" t="s">
        <v>155</v>
      </c>
    </row>
    <row r="286" spans="1:65" s="33" customFormat="1" ht="14.4" customHeight="1" x14ac:dyDescent="0.2">
      <c r="A286" s="30"/>
      <c r="B286" s="31"/>
      <c r="C286" s="162" t="s">
        <v>407</v>
      </c>
      <c r="D286" s="162" t="s">
        <v>190</v>
      </c>
      <c r="E286" s="163" t="s">
        <v>443</v>
      </c>
      <c r="F286" s="164" t="s">
        <v>1295</v>
      </c>
      <c r="G286" s="165" t="s">
        <v>218</v>
      </c>
      <c r="H286" s="166">
        <v>1</v>
      </c>
      <c r="I286" s="10"/>
      <c r="J286" s="167">
        <f>ROUND(I286*H286,2)</f>
        <v>0</v>
      </c>
      <c r="K286" s="158"/>
      <c r="L286" s="159"/>
      <c r="M286" s="160" t="s">
        <v>1</v>
      </c>
      <c r="N286" s="161" t="s">
        <v>42</v>
      </c>
      <c r="O286" s="123"/>
      <c r="P286" s="124">
        <f>O286*H286</f>
        <v>0</v>
      </c>
      <c r="Q286" s="124">
        <v>0</v>
      </c>
      <c r="R286" s="124">
        <f>Q286*H286</f>
        <v>0</v>
      </c>
      <c r="S286" s="124">
        <v>0</v>
      </c>
      <c r="T286" s="125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26" t="s">
        <v>194</v>
      </c>
      <c r="AT286" s="126" t="s">
        <v>190</v>
      </c>
      <c r="AU286" s="126" t="s">
        <v>87</v>
      </c>
      <c r="AY286" s="20" t="s">
        <v>155</v>
      </c>
      <c r="BE286" s="127">
        <f>IF(N286="základní",J286,0)</f>
        <v>0</v>
      </c>
      <c r="BF286" s="127">
        <f>IF(N286="snížená",J286,0)</f>
        <v>0</v>
      </c>
      <c r="BG286" s="127">
        <f>IF(N286="zákl. přenesená",J286,0)</f>
        <v>0</v>
      </c>
      <c r="BH286" s="127">
        <f>IF(N286="sníž. přenesená",J286,0)</f>
        <v>0</v>
      </c>
      <c r="BI286" s="127">
        <f>IF(N286="nulová",J286,0)</f>
        <v>0</v>
      </c>
      <c r="BJ286" s="20" t="s">
        <v>85</v>
      </c>
      <c r="BK286" s="127">
        <f>ROUND(I286*H286,2)</f>
        <v>0</v>
      </c>
      <c r="BL286" s="20" t="s">
        <v>161</v>
      </c>
      <c r="BM286" s="126" t="s">
        <v>1296</v>
      </c>
    </row>
    <row r="287" spans="1:65" s="136" customFormat="1" x14ac:dyDescent="0.2">
      <c r="B287" s="137"/>
      <c r="C287" s="168"/>
      <c r="D287" s="169" t="s">
        <v>163</v>
      </c>
      <c r="E287" s="170" t="s">
        <v>1</v>
      </c>
      <c r="F287" s="171" t="s">
        <v>85</v>
      </c>
      <c r="G287" s="168"/>
      <c r="H287" s="172">
        <v>1</v>
      </c>
      <c r="I287" s="11"/>
      <c r="J287" s="168"/>
      <c r="L287" s="137"/>
      <c r="M287" s="141"/>
      <c r="N287" s="142"/>
      <c r="O287" s="142"/>
      <c r="P287" s="142"/>
      <c r="Q287" s="142"/>
      <c r="R287" s="142"/>
      <c r="S287" s="142"/>
      <c r="T287" s="143"/>
      <c r="AT287" s="138" t="s">
        <v>163</v>
      </c>
      <c r="AU287" s="138" t="s">
        <v>87</v>
      </c>
      <c r="AV287" s="136" t="s">
        <v>87</v>
      </c>
      <c r="AW287" s="136" t="s">
        <v>32</v>
      </c>
      <c r="AX287" s="136" t="s">
        <v>85</v>
      </c>
      <c r="AY287" s="138" t="s">
        <v>155</v>
      </c>
    </row>
    <row r="288" spans="1:65" s="33" customFormat="1" ht="14.4" customHeight="1" x14ac:dyDescent="0.2">
      <c r="A288" s="30"/>
      <c r="B288" s="31"/>
      <c r="C288" s="162" t="s">
        <v>412</v>
      </c>
      <c r="D288" s="162" t="s">
        <v>190</v>
      </c>
      <c r="E288" s="163" t="s">
        <v>447</v>
      </c>
      <c r="F288" s="164" t="s">
        <v>1297</v>
      </c>
      <c r="G288" s="165" t="s">
        <v>218</v>
      </c>
      <c r="H288" s="166">
        <v>1</v>
      </c>
      <c r="I288" s="10"/>
      <c r="J288" s="167">
        <f>ROUND(I288*H288,2)</f>
        <v>0</v>
      </c>
      <c r="K288" s="158"/>
      <c r="L288" s="159"/>
      <c r="M288" s="160" t="s">
        <v>1</v>
      </c>
      <c r="N288" s="161" t="s">
        <v>42</v>
      </c>
      <c r="O288" s="123"/>
      <c r="P288" s="124">
        <f>O288*H288</f>
        <v>0</v>
      </c>
      <c r="Q288" s="124">
        <v>0</v>
      </c>
      <c r="R288" s="124">
        <f>Q288*H288</f>
        <v>0</v>
      </c>
      <c r="S288" s="124">
        <v>0</v>
      </c>
      <c r="T288" s="125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26" t="s">
        <v>194</v>
      </c>
      <c r="AT288" s="126" t="s">
        <v>190</v>
      </c>
      <c r="AU288" s="126" t="s">
        <v>87</v>
      </c>
      <c r="AY288" s="20" t="s">
        <v>155</v>
      </c>
      <c r="BE288" s="127">
        <f>IF(N288="základní",J288,0)</f>
        <v>0</v>
      </c>
      <c r="BF288" s="127">
        <f>IF(N288="snížená",J288,0)</f>
        <v>0</v>
      </c>
      <c r="BG288" s="127">
        <f>IF(N288="zákl. přenesená",J288,0)</f>
        <v>0</v>
      </c>
      <c r="BH288" s="127">
        <f>IF(N288="sníž. přenesená",J288,0)</f>
        <v>0</v>
      </c>
      <c r="BI288" s="127">
        <f>IF(N288="nulová",J288,0)</f>
        <v>0</v>
      </c>
      <c r="BJ288" s="20" t="s">
        <v>85</v>
      </c>
      <c r="BK288" s="127">
        <f>ROUND(I288*H288,2)</f>
        <v>0</v>
      </c>
      <c r="BL288" s="20" t="s">
        <v>161</v>
      </c>
      <c r="BM288" s="126" t="s">
        <v>1298</v>
      </c>
    </row>
    <row r="289" spans="1:65" s="136" customFormat="1" x14ac:dyDescent="0.2">
      <c r="B289" s="137"/>
      <c r="C289" s="168"/>
      <c r="D289" s="169" t="s">
        <v>163</v>
      </c>
      <c r="E289" s="170" t="s">
        <v>1</v>
      </c>
      <c r="F289" s="171" t="s">
        <v>85</v>
      </c>
      <c r="G289" s="168"/>
      <c r="H289" s="172">
        <v>1</v>
      </c>
      <c r="I289" s="11"/>
      <c r="J289" s="168"/>
      <c r="L289" s="137"/>
      <c r="M289" s="141"/>
      <c r="N289" s="142"/>
      <c r="O289" s="142"/>
      <c r="P289" s="142"/>
      <c r="Q289" s="142"/>
      <c r="R289" s="142"/>
      <c r="S289" s="142"/>
      <c r="T289" s="143"/>
      <c r="AT289" s="138" t="s">
        <v>163</v>
      </c>
      <c r="AU289" s="138" t="s">
        <v>87</v>
      </c>
      <c r="AV289" s="136" t="s">
        <v>87</v>
      </c>
      <c r="AW289" s="136" t="s">
        <v>32</v>
      </c>
      <c r="AX289" s="136" t="s">
        <v>85</v>
      </c>
      <c r="AY289" s="138" t="s">
        <v>155</v>
      </c>
    </row>
    <row r="290" spans="1:65" s="33" customFormat="1" ht="14.4" customHeight="1" x14ac:dyDescent="0.2">
      <c r="A290" s="30"/>
      <c r="B290" s="31"/>
      <c r="C290" s="162" t="s">
        <v>417</v>
      </c>
      <c r="D290" s="162" t="s">
        <v>190</v>
      </c>
      <c r="E290" s="163" t="s">
        <v>452</v>
      </c>
      <c r="F290" s="164" t="s">
        <v>1299</v>
      </c>
      <c r="G290" s="165" t="s">
        <v>218</v>
      </c>
      <c r="H290" s="166">
        <v>1</v>
      </c>
      <c r="I290" s="10"/>
      <c r="J290" s="167">
        <f>ROUND(I290*H290,2)</f>
        <v>0</v>
      </c>
      <c r="K290" s="158"/>
      <c r="L290" s="159"/>
      <c r="M290" s="160" t="s">
        <v>1</v>
      </c>
      <c r="N290" s="161" t="s">
        <v>42</v>
      </c>
      <c r="O290" s="123"/>
      <c r="P290" s="124">
        <f>O290*H290</f>
        <v>0</v>
      </c>
      <c r="Q290" s="124">
        <v>0</v>
      </c>
      <c r="R290" s="124">
        <f>Q290*H290</f>
        <v>0</v>
      </c>
      <c r="S290" s="124">
        <v>0</v>
      </c>
      <c r="T290" s="125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26" t="s">
        <v>194</v>
      </c>
      <c r="AT290" s="126" t="s">
        <v>190</v>
      </c>
      <c r="AU290" s="126" t="s">
        <v>87</v>
      </c>
      <c r="AY290" s="20" t="s">
        <v>155</v>
      </c>
      <c r="BE290" s="127">
        <f>IF(N290="základní",J290,0)</f>
        <v>0</v>
      </c>
      <c r="BF290" s="127">
        <f>IF(N290="snížená",J290,0)</f>
        <v>0</v>
      </c>
      <c r="BG290" s="127">
        <f>IF(N290="zákl. přenesená",J290,0)</f>
        <v>0</v>
      </c>
      <c r="BH290" s="127">
        <f>IF(N290="sníž. přenesená",J290,0)</f>
        <v>0</v>
      </c>
      <c r="BI290" s="127">
        <f>IF(N290="nulová",J290,0)</f>
        <v>0</v>
      </c>
      <c r="BJ290" s="20" t="s">
        <v>85</v>
      </c>
      <c r="BK290" s="127">
        <f>ROUND(I290*H290,2)</f>
        <v>0</v>
      </c>
      <c r="BL290" s="20" t="s">
        <v>161</v>
      </c>
      <c r="BM290" s="126" t="s">
        <v>1300</v>
      </c>
    </row>
    <row r="291" spans="1:65" s="136" customFormat="1" x14ac:dyDescent="0.2">
      <c r="B291" s="137"/>
      <c r="C291" s="168"/>
      <c r="D291" s="169" t="s">
        <v>163</v>
      </c>
      <c r="E291" s="170" t="s">
        <v>1</v>
      </c>
      <c r="F291" s="171" t="s">
        <v>85</v>
      </c>
      <c r="G291" s="168"/>
      <c r="H291" s="172">
        <v>1</v>
      </c>
      <c r="I291" s="11"/>
      <c r="J291" s="168"/>
      <c r="L291" s="137"/>
      <c r="M291" s="141"/>
      <c r="N291" s="142"/>
      <c r="O291" s="142"/>
      <c r="P291" s="142"/>
      <c r="Q291" s="142"/>
      <c r="R291" s="142"/>
      <c r="S291" s="142"/>
      <c r="T291" s="143"/>
      <c r="AT291" s="138" t="s">
        <v>163</v>
      </c>
      <c r="AU291" s="138" t="s">
        <v>87</v>
      </c>
      <c r="AV291" s="136" t="s">
        <v>87</v>
      </c>
      <c r="AW291" s="136" t="s">
        <v>32</v>
      </c>
      <c r="AX291" s="136" t="s">
        <v>85</v>
      </c>
      <c r="AY291" s="138" t="s">
        <v>155</v>
      </c>
    </row>
    <row r="292" spans="1:65" s="33" customFormat="1" ht="14.4" customHeight="1" x14ac:dyDescent="0.2">
      <c r="A292" s="30"/>
      <c r="B292" s="31"/>
      <c r="C292" s="162" t="s">
        <v>421</v>
      </c>
      <c r="D292" s="162" t="s">
        <v>190</v>
      </c>
      <c r="E292" s="163" t="s">
        <v>1301</v>
      </c>
      <c r="F292" s="164" t="s">
        <v>1302</v>
      </c>
      <c r="G292" s="165" t="s">
        <v>218</v>
      </c>
      <c r="H292" s="166">
        <v>1</v>
      </c>
      <c r="I292" s="10"/>
      <c r="J292" s="167">
        <f>ROUND(I292*H292,2)</f>
        <v>0</v>
      </c>
      <c r="K292" s="158"/>
      <c r="L292" s="159"/>
      <c r="M292" s="160" t="s">
        <v>1</v>
      </c>
      <c r="N292" s="161" t="s">
        <v>42</v>
      </c>
      <c r="O292" s="123"/>
      <c r="P292" s="124">
        <f>O292*H292</f>
        <v>0</v>
      </c>
      <c r="Q292" s="124">
        <v>0</v>
      </c>
      <c r="R292" s="124">
        <f>Q292*H292</f>
        <v>0</v>
      </c>
      <c r="S292" s="124">
        <v>0</v>
      </c>
      <c r="T292" s="125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26" t="s">
        <v>194</v>
      </c>
      <c r="AT292" s="126" t="s">
        <v>190</v>
      </c>
      <c r="AU292" s="126" t="s">
        <v>87</v>
      </c>
      <c r="AY292" s="20" t="s">
        <v>155</v>
      </c>
      <c r="BE292" s="127">
        <f>IF(N292="základní",J292,0)</f>
        <v>0</v>
      </c>
      <c r="BF292" s="127">
        <f>IF(N292="snížená",J292,0)</f>
        <v>0</v>
      </c>
      <c r="BG292" s="127">
        <f>IF(N292="zákl. přenesená",J292,0)</f>
        <v>0</v>
      </c>
      <c r="BH292" s="127">
        <f>IF(N292="sníž. přenesená",J292,0)</f>
        <v>0</v>
      </c>
      <c r="BI292" s="127">
        <f>IF(N292="nulová",J292,0)</f>
        <v>0</v>
      </c>
      <c r="BJ292" s="20" t="s">
        <v>85</v>
      </c>
      <c r="BK292" s="127">
        <f>ROUND(I292*H292,2)</f>
        <v>0</v>
      </c>
      <c r="BL292" s="20" t="s">
        <v>161</v>
      </c>
      <c r="BM292" s="126" t="s">
        <v>1303</v>
      </c>
    </row>
    <row r="293" spans="1:65" s="136" customFormat="1" x14ac:dyDescent="0.2">
      <c r="B293" s="137"/>
      <c r="C293" s="168"/>
      <c r="D293" s="169" t="s">
        <v>163</v>
      </c>
      <c r="E293" s="170" t="s">
        <v>1</v>
      </c>
      <c r="F293" s="171" t="s">
        <v>85</v>
      </c>
      <c r="G293" s="168"/>
      <c r="H293" s="172">
        <v>1</v>
      </c>
      <c r="I293" s="11"/>
      <c r="J293" s="168"/>
      <c r="L293" s="137"/>
      <c r="M293" s="141"/>
      <c r="N293" s="142"/>
      <c r="O293" s="142"/>
      <c r="P293" s="142"/>
      <c r="Q293" s="142"/>
      <c r="R293" s="142"/>
      <c r="S293" s="142"/>
      <c r="T293" s="143"/>
      <c r="AT293" s="138" t="s">
        <v>163</v>
      </c>
      <c r="AU293" s="138" t="s">
        <v>87</v>
      </c>
      <c r="AV293" s="136" t="s">
        <v>87</v>
      </c>
      <c r="AW293" s="136" t="s">
        <v>32</v>
      </c>
      <c r="AX293" s="136" t="s">
        <v>85</v>
      </c>
      <c r="AY293" s="138" t="s">
        <v>155</v>
      </c>
    </row>
    <row r="294" spans="1:65" s="33" customFormat="1" ht="14.4" customHeight="1" x14ac:dyDescent="0.2">
      <c r="A294" s="30"/>
      <c r="B294" s="31"/>
      <c r="C294" s="162" t="s">
        <v>425</v>
      </c>
      <c r="D294" s="162" t="s">
        <v>190</v>
      </c>
      <c r="E294" s="163" t="s">
        <v>1304</v>
      </c>
      <c r="F294" s="164" t="s">
        <v>1305</v>
      </c>
      <c r="G294" s="165" t="s">
        <v>218</v>
      </c>
      <c r="H294" s="166">
        <v>1</v>
      </c>
      <c r="I294" s="10"/>
      <c r="J294" s="167">
        <f>ROUND(I294*H294,2)</f>
        <v>0</v>
      </c>
      <c r="K294" s="158"/>
      <c r="L294" s="159"/>
      <c r="M294" s="160" t="s">
        <v>1</v>
      </c>
      <c r="N294" s="161" t="s">
        <v>42</v>
      </c>
      <c r="O294" s="123"/>
      <c r="P294" s="124">
        <f>O294*H294</f>
        <v>0</v>
      </c>
      <c r="Q294" s="124">
        <v>0</v>
      </c>
      <c r="R294" s="124">
        <f>Q294*H294</f>
        <v>0</v>
      </c>
      <c r="S294" s="124">
        <v>0</v>
      </c>
      <c r="T294" s="125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26" t="s">
        <v>194</v>
      </c>
      <c r="AT294" s="126" t="s">
        <v>190</v>
      </c>
      <c r="AU294" s="126" t="s">
        <v>87</v>
      </c>
      <c r="AY294" s="20" t="s">
        <v>155</v>
      </c>
      <c r="BE294" s="127">
        <f>IF(N294="základní",J294,0)</f>
        <v>0</v>
      </c>
      <c r="BF294" s="127">
        <f>IF(N294="snížená",J294,0)</f>
        <v>0</v>
      </c>
      <c r="BG294" s="127">
        <f>IF(N294="zákl. přenesená",J294,0)</f>
        <v>0</v>
      </c>
      <c r="BH294" s="127">
        <f>IF(N294="sníž. přenesená",J294,0)</f>
        <v>0</v>
      </c>
      <c r="BI294" s="127">
        <f>IF(N294="nulová",J294,0)</f>
        <v>0</v>
      </c>
      <c r="BJ294" s="20" t="s">
        <v>85</v>
      </c>
      <c r="BK294" s="127">
        <f>ROUND(I294*H294,2)</f>
        <v>0</v>
      </c>
      <c r="BL294" s="20" t="s">
        <v>161</v>
      </c>
      <c r="BM294" s="126" t="s">
        <v>1306</v>
      </c>
    </row>
    <row r="295" spans="1:65" s="136" customFormat="1" x14ac:dyDescent="0.2">
      <c r="B295" s="137"/>
      <c r="C295" s="168"/>
      <c r="D295" s="169" t="s">
        <v>163</v>
      </c>
      <c r="E295" s="170" t="s">
        <v>1</v>
      </c>
      <c r="F295" s="171" t="s">
        <v>85</v>
      </c>
      <c r="G295" s="168"/>
      <c r="H295" s="172">
        <v>1</v>
      </c>
      <c r="I295" s="11"/>
      <c r="J295" s="168"/>
      <c r="L295" s="137"/>
      <c r="M295" s="141"/>
      <c r="N295" s="142"/>
      <c r="O295" s="142"/>
      <c r="P295" s="142"/>
      <c r="Q295" s="142"/>
      <c r="R295" s="142"/>
      <c r="S295" s="142"/>
      <c r="T295" s="143"/>
      <c r="AT295" s="138" t="s">
        <v>163</v>
      </c>
      <c r="AU295" s="138" t="s">
        <v>87</v>
      </c>
      <c r="AV295" s="136" t="s">
        <v>87</v>
      </c>
      <c r="AW295" s="136" t="s">
        <v>32</v>
      </c>
      <c r="AX295" s="136" t="s">
        <v>85</v>
      </c>
      <c r="AY295" s="138" t="s">
        <v>155</v>
      </c>
    </row>
    <row r="296" spans="1:65" s="33" customFormat="1" ht="14.4" customHeight="1" x14ac:dyDescent="0.2">
      <c r="A296" s="30"/>
      <c r="B296" s="31"/>
      <c r="C296" s="162" t="s">
        <v>429</v>
      </c>
      <c r="D296" s="162" t="s">
        <v>190</v>
      </c>
      <c r="E296" s="163" t="s">
        <v>1307</v>
      </c>
      <c r="F296" s="164" t="s">
        <v>1308</v>
      </c>
      <c r="G296" s="165" t="s">
        <v>218</v>
      </c>
      <c r="H296" s="166">
        <v>1</v>
      </c>
      <c r="I296" s="10"/>
      <c r="J296" s="167">
        <f>ROUND(I296*H296,2)</f>
        <v>0</v>
      </c>
      <c r="K296" s="158"/>
      <c r="L296" s="159"/>
      <c r="M296" s="160" t="s">
        <v>1</v>
      </c>
      <c r="N296" s="161" t="s">
        <v>42</v>
      </c>
      <c r="O296" s="123"/>
      <c r="P296" s="124">
        <f>O296*H296</f>
        <v>0</v>
      </c>
      <c r="Q296" s="124">
        <v>0</v>
      </c>
      <c r="R296" s="124">
        <f>Q296*H296</f>
        <v>0</v>
      </c>
      <c r="S296" s="124">
        <v>0</v>
      </c>
      <c r="T296" s="125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26" t="s">
        <v>194</v>
      </c>
      <c r="AT296" s="126" t="s">
        <v>190</v>
      </c>
      <c r="AU296" s="126" t="s">
        <v>87</v>
      </c>
      <c r="AY296" s="20" t="s">
        <v>155</v>
      </c>
      <c r="BE296" s="127">
        <f>IF(N296="základní",J296,0)</f>
        <v>0</v>
      </c>
      <c r="BF296" s="127">
        <f>IF(N296="snížená",J296,0)</f>
        <v>0</v>
      </c>
      <c r="BG296" s="127">
        <f>IF(N296="zákl. přenesená",J296,0)</f>
        <v>0</v>
      </c>
      <c r="BH296" s="127">
        <f>IF(N296="sníž. přenesená",J296,0)</f>
        <v>0</v>
      </c>
      <c r="BI296" s="127">
        <f>IF(N296="nulová",J296,0)</f>
        <v>0</v>
      </c>
      <c r="BJ296" s="20" t="s">
        <v>85</v>
      </c>
      <c r="BK296" s="127">
        <f>ROUND(I296*H296,2)</f>
        <v>0</v>
      </c>
      <c r="BL296" s="20" t="s">
        <v>161</v>
      </c>
      <c r="BM296" s="126" t="s">
        <v>1309</v>
      </c>
    </row>
    <row r="297" spans="1:65" s="136" customFormat="1" x14ac:dyDescent="0.2">
      <c r="B297" s="137"/>
      <c r="C297" s="168"/>
      <c r="D297" s="169" t="s">
        <v>163</v>
      </c>
      <c r="E297" s="170" t="s">
        <v>1</v>
      </c>
      <c r="F297" s="171" t="s">
        <v>85</v>
      </c>
      <c r="G297" s="168"/>
      <c r="H297" s="172">
        <v>1</v>
      </c>
      <c r="I297" s="11"/>
      <c r="J297" s="168"/>
      <c r="L297" s="137"/>
      <c r="M297" s="141"/>
      <c r="N297" s="142"/>
      <c r="O297" s="142"/>
      <c r="P297" s="142"/>
      <c r="Q297" s="142"/>
      <c r="R297" s="142"/>
      <c r="S297" s="142"/>
      <c r="T297" s="143"/>
      <c r="AT297" s="138" t="s">
        <v>163</v>
      </c>
      <c r="AU297" s="138" t="s">
        <v>87</v>
      </c>
      <c r="AV297" s="136" t="s">
        <v>87</v>
      </c>
      <c r="AW297" s="136" t="s">
        <v>32</v>
      </c>
      <c r="AX297" s="136" t="s">
        <v>85</v>
      </c>
      <c r="AY297" s="138" t="s">
        <v>155</v>
      </c>
    </row>
    <row r="298" spans="1:65" s="33" customFormat="1" ht="14.4" customHeight="1" x14ac:dyDescent="0.2">
      <c r="A298" s="30"/>
      <c r="B298" s="31"/>
      <c r="C298" s="162" t="s">
        <v>433</v>
      </c>
      <c r="D298" s="162" t="s">
        <v>190</v>
      </c>
      <c r="E298" s="163" t="s">
        <v>1310</v>
      </c>
      <c r="F298" s="164" t="s">
        <v>1311</v>
      </c>
      <c r="G298" s="165" t="s">
        <v>218</v>
      </c>
      <c r="H298" s="166">
        <v>1</v>
      </c>
      <c r="I298" s="10"/>
      <c r="J298" s="167">
        <f>ROUND(I298*H298,2)</f>
        <v>0</v>
      </c>
      <c r="K298" s="158"/>
      <c r="L298" s="159"/>
      <c r="M298" s="160" t="s">
        <v>1</v>
      </c>
      <c r="N298" s="161" t="s">
        <v>42</v>
      </c>
      <c r="O298" s="123"/>
      <c r="P298" s="124">
        <f>O298*H298</f>
        <v>0</v>
      </c>
      <c r="Q298" s="124">
        <v>0</v>
      </c>
      <c r="R298" s="124">
        <f>Q298*H298</f>
        <v>0</v>
      </c>
      <c r="S298" s="124">
        <v>0</v>
      </c>
      <c r="T298" s="125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26" t="s">
        <v>194</v>
      </c>
      <c r="AT298" s="126" t="s">
        <v>190</v>
      </c>
      <c r="AU298" s="126" t="s">
        <v>87</v>
      </c>
      <c r="AY298" s="20" t="s">
        <v>155</v>
      </c>
      <c r="BE298" s="127">
        <f>IF(N298="základní",J298,0)</f>
        <v>0</v>
      </c>
      <c r="BF298" s="127">
        <f>IF(N298="snížená",J298,0)</f>
        <v>0</v>
      </c>
      <c r="BG298" s="127">
        <f>IF(N298="zákl. přenesená",J298,0)</f>
        <v>0</v>
      </c>
      <c r="BH298" s="127">
        <f>IF(N298="sníž. přenesená",J298,0)</f>
        <v>0</v>
      </c>
      <c r="BI298" s="127">
        <f>IF(N298="nulová",J298,0)</f>
        <v>0</v>
      </c>
      <c r="BJ298" s="20" t="s">
        <v>85</v>
      </c>
      <c r="BK298" s="127">
        <f>ROUND(I298*H298,2)</f>
        <v>0</v>
      </c>
      <c r="BL298" s="20" t="s">
        <v>161</v>
      </c>
      <c r="BM298" s="126" t="s">
        <v>1312</v>
      </c>
    </row>
    <row r="299" spans="1:65" s="136" customFormat="1" x14ac:dyDescent="0.2">
      <c r="B299" s="137"/>
      <c r="C299" s="168"/>
      <c r="D299" s="169" t="s">
        <v>163</v>
      </c>
      <c r="E299" s="170" t="s">
        <v>1</v>
      </c>
      <c r="F299" s="171" t="s">
        <v>85</v>
      </c>
      <c r="G299" s="168"/>
      <c r="H299" s="172">
        <v>1</v>
      </c>
      <c r="I299" s="11"/>
      <c r="J299" s="168"/>
      <c r="L299" s="137"/>
      <c r="M299" s="141"/>
      <c r="N299" s="142"/>
      <c r="O299" s="142"/>
      <c r="P299" s="142"/>
      <c r="Q299" s="142"/>
      <c r="R299" s="142"/>
      <c r="S299" s="142"/>
      <c r="T299" s="143"/>
      <c r="AT299" s="138" t="s">
        <v>163</v>
      </c>
      <c r="AU299" s="138" t="s">
        <v>87</v>
      </c>
      <c r="AV299" s="136" t="s">
        <v>87</v>
      </c>
      <c r="AW299" s="136" t="s">
        <v>32</v>
      </c>
      <c r="AX299" s="136" t="s">
        <v>85</v>
      </c>
      <c r="AY299" s="138" t="s">
        <v>155</v>
      </c>
    </row>
    <row r="300" spans="1:65" s="33" customFormat="1" ht="14.4" customHeight="1" x14ac:dyDescent="0.2">
      <c r="A300" s="30"/>
      <c r="B300" s="31"/>
      <c r="C300" s="162" t="s">
        <v>437</v>
      </c>
      <c r="D300" s="162" t="s">
        <v>190</v>
      </c>
      <c r="E300" s="163" t="s">
        <v>1313</v>
      </c>
      <c r="F300" s="164" t="s">
        <v>1314</v>
      </c>
      <c r="G300" s="165" t="s">
        <v>218</v>
      </c>
      <c r="H300" s="166">
        <v>9</v>
      </c>
      <c r="I300" s="10"/>
      <c r="J300" s="167">
        <f>ROUND(I300*H300,2)</f>
        <v>0</v>
      </c>
      <c r="K300" s="158"/>
      <c r="L300" s="159"/>
      <c r="M300" s="160" t="s">
        <v>1</v>
      </c>
      <c r="N300" s="161" t="s">
        <v>42</v>
      </c>
      <c r="O300" s="123"/>
      <c r="P300" s="124">
        <f>O300*H300</f>
        <v>0</v>
      </c>
      <c r="Q300" s="124">
        <v>0</v>
      </c>
      <c r="R300" s="124">
        <f>Q300*H300</f>
        <v>0</v>
      </c>
      <c r="S300" s="124">
        <v>0</v>
      </c>
      <c r="T300" s="125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26" t="s">
        <v>194</v>
      </c>
      <c r="AT300" s="126" t="s">
        <v>190</v>
      </c>
      <c r="AU300" s="126" t="s">
        <v>87</v>
      </c>
      <c r="AY300" s="20" t="s">
        <v>155</v>
      </c>
      <c r="BE300" s="127">
        <f>IF(N300="základní",J300,0)</f>
        <v>0</v>
      </c>
      <c r="BF300" s="127">
        <f>IF(N300="snížená",J300,0)</f>
        <v>0</v>
      </c>
      <c r="BG300" s="127">
        <f>IF(N300="zákl. přenesená",J300,0)</f>
        <v>0</v>
      </c>
      <c r="BH300" s="127">
        <f>IF(N300="sníž. přenesená",J300,0)</f>
        <v>0</v>
      </c>
      <c r="BI300" s="127">
        <f>IF(N300="nulová",J300,0)</f>
        <v>0</v>
      </c>
      <c r="BJ300" s="20" t="s">
        <v>85</v>
      </c>
      <c r="BK300" s="127">
        <f>ROUND(I300*H300,2)</f>
        <v>0</v>
      </c>
      <c r="BL300" s="20" t="s">
        <v>161</v>
      </c>
      <c r="BM300" s="126" t="s">
        <v>1315</v>
      </c>
    </row>
    <row r="301" spans="1:65" s="136" customFormat="1" x14ac:dyDescent="0.2">
      <c r="B301" s="137"/>
      <c r="C301" s="168"/>
      <c r="D301" s="169" t="s">
        <v>163</v>
      </c>
      <c r="E301" s="170" t="s">
        <v>1</v>
      </c>
      <c r="F301" s="171" t="s">
        <v>202</v>
      </c>
      <c r="G301" s="168"/>
      <c r="H301" s="172">
        <v>9</v>
      </c>
      <c r="I301" s="11"/>
      <c r="J301" s="168"/>
      <c r="L301" s="137"/>
      <c r="M301" s="141"/>
      <c r="N301" s="142"/>
      <c r="O301" s="142"/>
      <c r="P301" s="142"/>
      <c r="Q301" s="142"/>
      <c r="R301" s="142"/>
      <c r="S301" s="142"/>
      <c r="T301" s="143"/>
      <c r="AT301" s="138" t="s">
        <v>163</v>
      </c>
      <c r="AU301" s="138" t="s">
        <v>87</v>
      </c>
      <c r="AV301" s="136" t="s">
        <v>87</v>
      </c>
      <c r="AW301" s="136" t="s">
        <v>32</v>
      </c>
      <c r="AX301" s="136" t="s">
        <v>85</v>
      </c>
      <c r="AY301" s="138" t="s">
        <v>155</v>
      </c>
    </row>
    <row r="302" spans="1:65" s="33" customFormat="1" ht="14.4" customHeight="1" x14ac:dyDescent="0.2">
      <c r="A302" s="30"/>
      <c r="B302" s="31"/>
      <c r="C302" s="162" t="s">
        <v>442</v>
      </c>
      <c r="D302" s="162" t="s">
        <v>190</v>
      </c>
      <c r="E302" s="163" t="s">
        <v>1316</v>
      </c>
      <c r="F302" s="164" t="s">
        <v>1317</v>
      </c>
      <c r="G302" s="165" t="s">
        <v>218</v>
      </c>
      <c r="H302" s="166">
        <v>6</v>
      </c>
      <c r="I302" s="10"/>
      <c r="J302" s="167">
        <f>ROUND(I302*H302,2)</f>
        <v>0</v>
      </c>
      <c r="K302" s="158"/>
      <c r="L302" s="159"/>
      <c r="M302" s="160" t="s">
        <v>1</v>
      </c>
      <c r="N302" s="161" t="s">
        <v>42</v>
      </c>
      <c r="O302" s="123"/>
      <c r="P302" s="124">
        <f>O302*H302</f>
        <v>0</v>
      </c>
      <c r="Q302" s="124">
        <v>0</v>
      </c>
      <c r="R302" s="124">
        <f>Q302*H302</f>
        <v>0</v>
      </c>
      <c r="S302" s="124">
        <v>0</v>
      </c>
      <c r="T302" s="125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26" t="s">
        <v>194</v>
      </c>
      <c r="AT302" s="126" t="s">
        <v>190</v>
      </c>
      <c r="AU302" s="126" t="s">
        <v>87</v>
      </c>
      <c r="AY302" s="20" t="s">
        <v>155</v>
      </c>
      <c r="BE302" s="127">
        <f>IF(N302="základní",J302,0)</f>
        <v>0</v>
      </c>
      <c r="BF302" s="127">
        <f>IF(N302="snížená",J302,0)</f>
        <v>0</v>
      </c>
      <c r="BG302" s="127">
        <f>IF(N302="zákl. přenesená",J302,0)</f>
        <v>0</v>
      </c>
      <c r="BH302" s="127">
        <f>IF(N302="sníž. přenesená",J302,0)</f>
        <v>0</v>
      </c>
      <c r="BI302" s="127">
        <f>IF(N302="nulová",J302,0)</f>
        <v>0</v>
      </c>
      <c r="BJ302" s="20" t="s">
        <v>85</v>
      </c>
      <c r="BK302" s="127">
        <f>ROUND(I302*H302,2)</f>
        <v>0</v>
      </c>
      <c r="BL302" s="20" t="s">
        <v>161</v>
      </c>
      <c r="BM302" s="126" t="s">
        <v>1318</v>
      </c>
    </row>
    <row r="303" spans="1:65" s="136" customFormat="1" x14ac:dyDescent="0.2">
      <c r="B303" s="137"/>
      <c r="C303" s="168"/>
      <c r="D303" s="169" t="s">
        <v>163</v>
      </c>
      <c r="E303" s="170" t="s">
        <v>1</v>
      </c>
      <c r="F303" s="171" t="s">
        <v>184</v>
      </c>
      <c r="G303" s="168"/>
      <c r="H303" s="172">
        <v>6</v>
      </c>
      <c r="I303" s="11"/>
      <c r="J303" s="168"/>
      <c r="L303" s="137"/>
      <c r="M303" s="141"/>
      <c r="N303" s="142"/>
      <c r="O303" s="142"/>
      <c r="P303" s="142"/>
      <c r="Q303" s="142"/>
      <c r="R303" s="142"/>
      <c r="S303" s="142"/>
      <c r="T303" s="143"/>
      <c r="AT303" s="138" t="s">
        <v>163</v>
      </c>
      <c r="AU303" s="138" t="s">
        <v>87</v>
      </c>
      <c r="AV303" s="136" t="s">
        <v>87</v>
      </c>
      <c r="AW303" s="136" t="s">
        <v>32</v>
      </c>
      <c r="AX303" s="136" t="s">
        <v>85</v>
      </c>
      <c r="AY303" s="138" t="s">
        <v>155</v>
      </c>
    </row>
    <row r="304" spans="1:65" s="33" customFormat="1" ht="14.4" customHeight="1" x14ac:dyDescent="0.2">
      <c r="A304" s="30"/>
      <c r="B304" s="31"/>
      <c r="C304" s="162" t="s">
        <v>446</v>
      </c>
      <c r="D304" s="162" t="s">
        <v>190</v>
      </c>
      <c r="E304" s="163" t="s">
        <v>1319</v>
      </c>
      <c r="F304" s="164" t="s">
        <v>1320</v>
      </c>
      <c r="G304" s="165" t="s">
        <v>218</v>
      </c>
      <c r="H304" s="166">
        <v>6</v>
      </c>
      <c r="I304" s="10"/>
      <c r="J304" s="167">
        <f>ROUND(I304*H304,2)</f>
        <v>0</v>
      </c>
      <c r="K304" s="158"/>
      <c r="L304" s="159"/>
      <c r="M304" s="160" t="s">
        <v>1</v>
      </c>
      <c r="N304" s="161" t="s">
        <v>42</v>
      </c>
      <c r="O304" s="123"/>
      <c r="P304" s="124">
        <f>O304*H304</f>
        <v>0</v>
      </c>
      <c r="Q304" s="124">
        <v>0</v>
      </c>
      <c r="R304" s="124">
        <f>Q304*H304</f>
        <v>0</v>
      </c>
      <c r="S304" s="124">
        <v>0</v>
      </c>
      <c r="T304" s="125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26" t="s">
        <v>194</v>
      </c>
      <c r="AT304" s="126" t="s">
        <v>190</v>
      </c>
      <c r="AU304" s="126" t="s">
        <v>87</v>
      </c>
      <c r="AY304" s="20" t="s">
        <v>155</v>
      </c>
      <c r="BE304" s="127">
        <f>IF(N304="základní",J304,0)</f>
        <v>0</v>
      </c>
      <c r="BF304" s="127">
        <f>IF(N304="snížená",J304,0)</f>
        <v>0</v>
      </c>
      <c r="BG304" s="127">
        <f>IF(N304="zákl. přenesená",J304,0)</f>
        <v>0</v>
      </c>
      <c r="BH304" s="127">
        <f>IF(N304="sníž. přenesená",J304,0)</f>
        <v>0</v>
      </c>
      <c r="BI304" s="127">
        <f>IF(N304="nulová",J304,0)</f>
        <v>0</v>
      </c>
      <c r="BJ304" s="20" t="s">
        <v>85</v>
      </c>
      <c r="BK304" s="127">
        <f>ROUND(I304*H304,2)</f>
        <v>0</v>
      </c>
      <c r="BL304" s="20" t="s">
        <v>161</v>
      </c>
      <c r="BM304" s="126" t="s">
        <v>1321</v>
      </c>
    </row>
    <row r="305" spans="1:65" s="136" customFormat="1" x14ac:dyDescent="0.2">
      <c r="B305" s="137"/>
      <c r="C305" s="168"/>
      <c r="D305" s="169" t="s">
        <v>163</v>
      </c>
      <c r="E305" s="170" t="s">
        <v>1</v>
      </c>
      <c r="F305" s="171" t="s">
        <v>184</v>
      </c>
      <c r="G305" s="168"/>
      <c r="H305" s="172">
        <v>6</v>
      </c>
      <c r="I305" s="11"/>
      <c r="J305" s="168"/>
      <c r="L305" s="137"/>
      <c r="M305" s="141"/>
      <c r="N305" s="142"/>
      <c r="O305" s="142"/>
      <c r="P305" s="142"/>
      <c r="Q305" s="142"/>
      <c r="R305" s="142"/>
      <c r="S305" s="142"/>
      <c r="T305" s="143"/>
      <c r="AT305" s="138" t="s">
        <v>163</v>
      </c>
      <c r="AU305" s="138" t="s">
        <v>87</v>
      </c>
      <c r="AV305" s="136" t="s">
        <v>87</v>
      </c>
      <c r="AW305" s="136" t="s">
        <v>32</v>
      </c>
      <c r="AX305" s="136" t="s">
        <v>85</v>
      </c>
      <c r="AY305" s="138" t="s">
        <v>155</v>
      </c>
    </row>
    <row r="306" spans="1:65" s="33" customFormat="1" ht="14.4" customHeight="1" x14ac:dyDescent="0.2">
      <c r="A306" s="30"/>
      <c r="B306" s="31"/>
      <c r="C306" s="162" t="s">
        <v>451</v>
      </c>
      <c r="D306" s="162" t="s">
        <v>190</v>
      </c>
      <c r="E306" s="163" t="s">
        <v>1322</v>
      </c>
      <c r="F306" s="164" t="s">
        <v>1323</v>
      </c>
      <c r="G306" s="165" t="s">
        <v>218</v>
      </c>
      <c r="H306" s="166">
        <v>6</v>
      </c>
      <c r="I306" s="10"/>
      <c r="J306" s="167">
        <f>ROUND(I306*H306,2)</f>
        <v>0</v>
      </c>
      <c r="K306" s="158"/>
      <c r="L306" s="159"/>
      <c r="M306" s="160" t="s">
        <v>1</v>
      </c>
      <c r="N306" s="161" t="s">
        <v>42</v>
      </c>
      <c r="O306" s="123"/>
      <c r="P306" s="124">
        <f>O306*H306</f>
        <v>0</v>
      </c>
      <c r="Q306" s="124">
        <v>0</v>
      </c>
      <c r="R306" s="124">
        <f>Q306*H306</f>
        <v>0</v>
      </c>
      <c r="S306" s="124">
        <v>0</v>
      </c>
      <c r="T306" s="125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26" t="s">
        <v>194</v>
      </c>
      <c r="AT306" s="126" t="s">
        <v>190</v>
      </c>
      <c r="AU306" s="126" t="s">
        <v>87</v>
      </c>
      <c r="AY306" s="20" t="s">
        <v>155</v>
      </c>
      <c r="BE306" s="127">
        <f>IF(N306="základní",J306,0)</f>
        <v>0</v>
      </c>
      <c r="BF306" s="127">
        <f>IF(N306="snížená",J306,0)</f>
        <v>0</v>
      </c>
      <c r="BG306" s="127">
        <f>IF(N306="zákl. přenesená",J306,0)</f>
        <v>0</v>
      </c>
      <c r="BH306" s="127">
        <f>IF(N306="sníž. přenesená",J306,0)</f>
        <v>0</v>
      </c>
      <c r="BI306" s="127">
        <f>IF(N306="nulová",J306,0)</f>
        <v>0</v>
      </c>
      <c r="BJ306" s="20" t="s">
        <v>85</v>
      </c>
      <c r="BK306" s="127">
        <f>ROUND(I306*H306,2)</f>
        <v>0</v>
      </c>
      <c r="BL306" s="20" t="s">
        <v>161</v>
      </c>
      <c r="BM306" s="126" t="s">
        <v>1324</v>
      </c>
    </row>
    <row r="307" spans="1:65" s="136" customFormat="1" x14ac:dyDescent="0.2">
      <c r="B307" s="137"/>
      <c r="C307" s="168"/>
      <c r="D307" s="169" t="s">
        <v>163</v>
      </c>
      <c r="E307" s="170" t="s">
        <v>1</v>
      </c>
      <c r="F307" s="171" t="s">
        <v>184</v>
      </c>
      <c r="G307" s="168"/>
      <c r="H307" s="172">
        <v>6</v>
      </c>
      <c r="I307" s="11"/>
      <c r="J307" s="168"/>
      <c r="L307" s="137"/>
      <c r="M307" s="141"/>
      <c r="N307" s="142"/>
      <c r="O307" s="142"/>
      <c r="P307" s="142"/>
      <c r="Q307" s="142"/>
      <c r="R307" s="142"/>
      <c r="S307" s="142"/>
      <c r="T307" s="143"/>
      <c r="AT307" s="138" t="s">
        <v>163</v>
      </c>
      <c r="AU307" s="138" t="s">
        <v>87</v>
      </c>
      <c r="AV307" s="136" t="s">
        <v>87</v>
      </c>
      <c r="AW307" s="136" t="s">
        <v>32</v>
      </c>
      <c r="AX307" s="136" t="s">
        <v>85</v>
      </c>
      <c r="AY307" s="138" t="s">
        <v>155</v>
      </c>
    </row>
    <row r="308" spans="1:65" s="33" customFormat="1" ht="14.4" customHeight="1" x14ac:dyDescent="0.2">
      <c r="A308" s="30"/>
      <c r="B308" s="31"/>
      <c r="C308" s="162" t="s">
        <v>455</v>
      </c>
      <c r="D308" s="162" t="s">
        <v>190</v>
      </c>
      <c r="E308" s="163" t="s">
        <v>1325</v>
      </c>
      <c r="F308" s="164" t="s">
        <v>1326</v>
      </c>
      <c r="G308" s="165" t="s">
        <v>218</v>
      </c>
      <c r="H308" s="166">
        <v>6</v>
      </c>
      <c r="I308" s="10"/>
      <c r="J308" s="167">
        <f>ROUND(I308*H308,2)</f>
        <v>0</v>
      </c>
      <c r="K308" s="158"/>
      <c r="L308" s="159"/>
      <c r="M308" s="160" t="s">
        <v>1</v>
      </c>
      <c r="N308" s="161" t="s">
        <v>42</v>
      </c>
      <c r="O308" s="123"/>
      <c r="P308" s="124">
        <f>O308*H308</f>
        <v>0</v>
      </c>
      <c r="Q308" s="124">
        <v>0</v>
      </c>
      <c r="R308" s="124">
        <f>Q308*H308</f>
        <v>0</v>
      </c>
      <c r="S308" s="124">
        <v>0</v>
      </c>
      <c r="T308" s="125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26" t="s">
        <v>194</v>
      </c>
      <c r="AT308" s="126" t="s">
        <v>190</v>
      </c>
      <c r="AU308" s="126" t="s">
        <v>87</v>
      </c>
      <c r="AY308" s="20" t="s">
        <v>155</v>
      </c>
      <c r="BE308" s="127">
        <f>IF(N308="základní",J308,0)</f>
        <v>0</v>
      </c>
      <c r="BF308" s="127">
        <f>IF(N308="snížená",J308,0)</f>
        <v>0</v>
      </c>
      <c r="BG308" s="127">
        <f>IF(N308="zákl. přenesená",J308,0)</f>
        <v>0</v>
      </c>
      <c r="BH308" s="127">
        <f>IF(N308="sníž. přenesená",J308,0)</f>
        <v>0</v>
      </c>
      <c r="BI308" s="127">
        <f>IF(N308="nulová",J308,0)</f>
        <v>0</v>
      </c>
      <c r="BJ308" s="20" t="s">
        <v>85</v>
      </c>
      <c r="BK308" s="127">
        <f>ROUND(I308*H308,2)</f>
        <v>0</v>
      </c>
      <c r="BL308" s="20" t="s">
        <v>161</v>
      </c>
      <c r="BM308" s="126" t="s">
        <v>1327</v>
      </c>
    </row>
    <row r="309" spans="1:65" s="136" customFormat="1" x14ac:dyDescent="0.2">
      <c r="B309" s="137"/>
      <c r="C309" s="168"/>
      <c r="D309" s="169" t="s">
        <v>163</v>
      </c>
      <c r="E309" s="170" t="s">
        <v>1</v>
      </c>
      <c r="F309" s="171" t="s">
        <v>184</v>
      </c>
      <c r="G309" s="168"/>
      <c r="H309" s="172">
        <v>6</v>
      </c>
      <c r="I309" s="11"/>
      <c r="J309" s="168"/>
      <c r="L309" s="137"/>
      <c r="M309" s="141"/>
      <c r="N309" s="142"/>
      <c r="O309" s="142"/>
      <c r="P309" s="142"/>
      <c r="Q309" s="142"/>
      <c r="R309" s="142"/>
      <c r="S309" s="142"/>
      <c r="T309" s="143"/>
      <c r="AT309" s="138" t="s">
        <v>163</v>
      </c>
      <c r="AU309" s="138" t="s">
        <v>87</v>
      </c>
      <c r="AV309" s="136" t="s">
        <v>87</v>
      </c>
      <c r="AW309" s="136" t="s">
        <v>32</v>
      </c>
      <c r="AX309" s="136" t="s">
        <v>85</v>
      </c>
      <c r="AY309" s="138" t="s">
        <v>155</v>
      </c>
    </row>
    <row r="310" spans="1:65" s="33" customFormat="1" ht="14.4" customHeight="1" x14ac:dyDescent="0.2">
      <c r="A310" s="30"/>
      <c r="B310" s="31"/>
      <c r="C310" s="162" t="s">
        <v>462</v>
      </c>
      <c r="D310" s="162" t="s">
        <v>190</v>
      </c>
      <c r="E310" s="163" t="s">
        <v>1328</v>
      </c>
      <c r="F310" s="164" t="s">
        <v>1329</v>
      </c>
      <c r="G310" s="165" t="s">
        <v>218</v>
      </c>
      <c r="H310" s="166">
        <v>6</v>
      </c>
      <c r="I310" s="10"/>
      <c r="J310" s="167">
        <f>ROUND(I310*H310,2)</f>
        <v>0</v>
      </c>
      <c r="K310" s="158"/>
      <c r="L310" s="159"/>
      <c r="M310" s="160" t="s">
        <v>1</v>
      </c>
      <c r="N310" s="161" t="s">
        <v>42</v>
      </c>
      <c r="O310" s="123"/>
      <c r="P310" s="124">
        <f>O310*H310</f>
        <v>0</v>
      </c>
      <c r="Q310" s="124">
        <v>0</v>
      </c>
      <c r="R310" s="124">
        <f>Q310*H310</f>
        <v>0</v>
      </c>
      <c r="S310" s="124">
        <v>0</v>
      </c>
      <c r="T310" s="125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26" t="s">
        <v>194</v>
      </c>
      <c r="AT310" s="126" t="s">
        <v>190</v>
      </c>
      <c r="AU310" s="126" t="s">
        <v>87</v>
      </c>
      <c r="AY310" s="20" t="s">
        <v>155</v>
      </c>
      <c r="BE310" s="127">
        <f>IF(N310="základní",J310,0)</f>
        <v>0</v>
      </c>
      <c r="BF310" s="127">
        <f>IF(N310="snížená",J310,0)</f>
        <v>0</v>
      </c>
      <c r="BG310" s="127">
        <f>IF(N310="zákl. přenesená",J310,0)</f>
        <v>0</v>
      </c>
      <c r="BH310" s="127">
        <f>IF(N310="sníž. přenesená",J310,0)</f>
        <v>0</v>
      </c>
      <c r="BI310" s="127">
        <f>IF(N310="nulová",J310,0)</f>
        <v>0</v>
      </c>
      <c r="BJ310" s="20" t="s">
        <v>85</v>
      </c>
      <c r="BK310" s="127">
        <f>ROUND(I310*H310,2)</f>
        <v>0</v>
      </c>
      <c r="BL310" s="20" t="s">
        <v>161</v>
      </c>
      <c r="BM310" s="126" t="s">
        <v>1330</v>
      </c>
    </row>
    <row r="311" spans="1:65" s="136" customFormat="1" x14ac:dyDescent="0.2">
      <c r="B311" s="137"/>
      <c r="C311" s="168"/>
      <c r="D311" s="169" t="s">
        <v>163</v>
      </c>
      <c r="E311" s="170" t="s">
        <v>1</v>
      </c>
      <c r="F311" s="171" t="s">
        <v>184</v>
      </c>
      <c r="G311" s="168"/>
      <c r="H311" s="172">
        <v>6</v>
      </c>
      <c r="I311" s="11"/>
      <c r="J311" s="168"/>
      <c r="L311" s="137"/>
      <c r="M311" s="141"/>
      <c r="N311" s="142"/>
      <c r="O311" s="142"/>
      <c r="P311" s="142"/>
      <c r="Q311" s="142"/>
      <c r="R311" s="142"/>
      <c r="S311" s="142"/>
      <c r="T311" s="143"/>
      <c r="AT311" s="138" t="s">
        <v>163</v>
      </c>
      <c r="AU311" s="138" t="s">
        <v>87</v>
      </c>
      <c r="AV311" s="136" t="s">
        <v>87</v>
      </c>
      <c r="AW311" s="136" t="s">
        <v>32</v>
      </c>
      <c r="AX311" s="136" t="s">
        <v>85</v>
      </c>
      <c r="AY311" s="138" t="s">
        <v>155</v>
      </c>
    </row>
    <row r="312" spans="1:65" s="33" customFormat="1" ht="14.4" customHeight="1" x14ac:dyDescent="0.2">
      <c r="A312" s="30"/>
      <c r="B312" s="31"/>
      <c r="C312" s="162" t="s">
        <v>469</v>
      </c>
      <c r="D312" s="162" t="s">
        <v>190</v>
      </c>
      <c r="E312" s="163" t="s">
        <v>1331</v>
      </c>
      <c r="F312" s="164" t="s">
        <v>1332</v>
      </c>
      <c r="G312" s="165" t="s">
        <v>218</v>
      </c>
      <c r="H312" s="166">
        <v>6</v>
      </c>
      <c r="I312" s="10"/>
      <c r="J312" s="167">
        <f>ROUND(I312*H312,2)</f>
        <v>0</v>
      </c>
      <c r="K312" s="158"/>
      <c r="L312" s="159"/>
      <c r="M312" s="160" t="s">
        <v>1</v>
      </c>
      <c r="N312" s="161" t="s">
        <v>42</v>
      </c>
      <c r="O312" s="123"/>
      <c r="P312" s="124">
        <f>O312*H312</f>
        <v>0</v>
      </c>
      <c r="Q312" s="124">
        <v>0</v>
      </c>
      <c r="R312" s="124">
        <f>Q312*H312</f>
        <v>0</v>
      </c>
      <c r="S312" s="124">
        <v>0</v>
      </c>
      <c r="T312" s="125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26" t="s">
        <v>194</v>
      </c>
      <c r="AT312" s="126" t="s">
        <v>190</v>
      </c>
      <c r="AU312" s="126" t="s">
        <v>87</v>
      </c>
      <c r="AY312" s="20" t="s">
        <v>155</v>
      </c>
      <c r="BE312" s="127">
        <f>IF(N312="základní",J312,0)</f>
        <v>0</v>
      </c>
      <c r="BF312" s="127">
        <f>IF(N312="snížená",J312,0)</f>
        <v>0</v>
      </c>
      <c r="BG312" s="127">
        <f>IF(N312="zákl. přenesená",J312,0)</f>
        <v>0</v>
      </c>
      <c r="BH312" s="127">
        <f>IF(N312="sníž. přenesená",J312,0)</f>
        <v>0</v>
      </c>
      <c r="BI312" s="127">
        <f>IF(N312="nulová",J312,0)</f>
        <v>0</v>
      </c>
      <c r="BJ312" s="20" t="s">
        <v>85</v>
      </c>
      <c r="BK312" s="127">
        <f>ROUND(I312*H312,2)</f>
        <v>0</v>
      </c>
      <c r="BL312" s="20" t="s">
        <v>161</v>
      </c>
      <c r="BM312" s="126" t="s">
        <v>1333</v>
      </c>
    </row>
    <row r="313" spans="1:65" s="136" customFormat="1" x14ac:dyDescent="0.2">
      <c r="B313" s="137"/>
      <c r="C313" s="168"/>
      <c r="D313" s="169" t="s">
        <v>163</v>
      </c>
      <c r="E313" s="170" t="s">
        <v>1</v>
      </c>
      <c r="F313" s="171" t="s">
        <v>184</v>
      </c>
      <c r="G313" s="168"/>
      <c r="H313" s="172">
        <v>6</v>
      </c>
      <c r="I313" s="11"/>
      <c r="J313" s="168"/>
      <c r="L313" s="137"/>
      <c r="M313" s="141"/>
      <c r="N313" s="142"/>
      <c r="O313" s="142"/>
      <c r="P313" s="142"/>
      <c r="Q313" s="142"/>
      <c r="R313" s="142"/>
      <c r="S313" s="142"/>
      <c r="T313" s="143"/>
      <c r="AT313" s="138" t="s">
        <v>163</v>
      </c>
      <c r="AU313" s="138" t="s">
        <v>87</v>
      </c>
      <c r="AV313" s="136" t="s">
        <v>87</v>
      </c>
      <c r="AW313" s="136" t="s">
        <v>32</v>
      </c>
      <c r="AX313" s="136" t="s">
        <v>85</v>
      </c>
      <c r="AY313" s="138" t="s">
        <v>155</v>
      </c>
    </row>
    <row r="314" spans="1:65" s="33" customFormat="1" ht="14.4" customHeight="1" x14ac:dyDescent="0.2">
      <c r="A314" s="30"/>
      <c r="B314" s="31"/>
      <c r="C314" s="162" t="s">
        <v>477</v>
      </c>
      <c r="D314" s="162" t="s">
        <v>190</v>
      </c>
      <c r="E314" s="163" t="s">
        <v>1334</v>
      </c>
      <c r="F314" s="164" t="s">
        <v>1335</v>
      </c>
      <c r="G314" s="165" t="s">
        <v>218</v>
      </c>
      <c r="H314" s="166">
        <v>6</v>
      </c>
      <c r="I314" s="10"/>
      <c r="J314" s="167">
        <f>ROUND(I314*H314,2)</f>
        <v>0</v>
      </c>
      <c r="K314" s="158"/>
      <c r="L314" s="159"/>
      <c r="M314" s="160" t="s">
        <v>1</v>
      </c>
      <c r="N314" s="161" t="s">
        <v>42</v>
      </c>
      <c r="O314" s="123"/>
      <c r="P314" s="124">
        <f>O314*H314</f>
        <v>0</v>
      </c>
      <c r="Q314" s="124">
        <v>0</v>
      </c>
      <c r="R314" s="124">
        <f>Q314*H314</f>
        <v>0</v>
      </c>
      <c r="S314" s="124">
        <v>0</v>
      </c>
      <c r="T314" s="125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26" t="s">
        <v>194</v>
      </c>
      <c r="AT314" s="126" t="s">
        <v>190</v>
      </c>
      <c r="AU314" s="126" t="s">
        <v>87</v>
      </c>
      <c r="AY314" s="20" t="s">
        <v>155</v>
      </c>
      <c r="BE314" s="127">
        <f>IF(N314="základní",J314,0)</f>
        <v>0</v>
      </c>
      <c r="BF314" s="127">
        <f>IF(N314="snížená",J314,0)</f>
        <v>0</v>
      </c>
      <c r="BG314" s="127">
        <f>IF(N314="zákl. přenesená",J314,0)</f>
        <v>0</v>
      </c>
      <c r="BH314" s="127">
        <f>IF(N314="sníž. přenesená",J314,0)</f>
        <v>0</v>
      </c>
      <c r="BI314" s="127">
        <f>IF(N314="nulová",J314,0)</f>
        <v>0</v>
      </c>
      <c r="BJ314" s="20" t="s">
        <v>85</v>
      </c>
      <c r="BK314" s="127">
        <f>ROUND(I314*H314,2)</f>
        <v>0</v>
      </c>
      <c r="BL314" s="20" t="s">
        <v>161</v>
      </c>
      <c r="BM314" s="126" t="s">
        <v>1336</v>
      </c>
    </row>
    <row r="315" spans="1:65" s="136" customFormat="1" x14ac:dyDescent="0.2">
      <c r="B315" s="137"/>
      <c r="C315" s="168"/>
      <c r="D315" s="169" t="s">
        <v>163</v>
      </c>
      <c r="E315" s="170" t="s">
        <v>1</v>
      </c>
      <c r="F315" s="171" t="s">
        <v>184</v>
      </c>
      <c r="G315" s="168"/>
      <c r="H315" s="172">
        <v>6</v>
      </c>
      <c r="I315" s="11"/>
      <c r="J315" s="168"/>
      <c r="L315" s="137"/>
      <c r="M315" s="141"/>
      <c r="N315" s="142"/>
      <c r="O315" s="142"/>
      <c r="P315" s="142"/>
      <c r="Q315" s="142"/>
      <c r="R315" s="142"/>
      <c r="S315" s="142"/>
      <c r="T315" s="143"/>
      <c r="AT315" s="138" t="s">
        <v>163</v>
      </c>
      <c r="AU315" s="138" t="s">
        <v>87</v>
      </c>
      <c r="AV315" s="136" t="s">
        <v>87</v>
      </c>
      <c r="AW315" s="136" t="s">
        <v>32</v>
      </c>
      <c r="AX315" s="136" t="s">
        <v>85</v>
      </c>
      <c r="AY315" s="138" t="s">
        <v>155</v>
      </c>
    </row>
    <row r="316" spans="1:65" s="33" customFormat="1" ht="14.4" customHeight="1" x14ac:dyDescent="0.2">
      <c r="A316" s="30"/>
      <c r="B316" s="31"/>
      <c r="C316" s="162" t="s">
        <v>484</v>
      </c>
      <c r="D316" s="162" t="s">
        <v>190</v>
      </c>
      <c r="E316" s="163" t="s">
        <v>1337</v>
      </c>
      <c r="F316" s="164" t="s">
        <v>1338</v>
      </c>
      <c r="G316" s="165" t="s">
        <v>218</v>
      </c>
      <c r="H316" s="166">
        <v>6</v>
      </c>
      <c r="I316" s="10"/>
      <c r="J316" s="167">
        <f>ROUND(I316*H316,2)</f>
        <v>0</v>
      </c>
      <c r="K316" s="158"/>
      <c r="L316" s="159"/>
      <c r="M316" s="160" t="s">
        <v>1</v>
      </c>
      <c r="N316" s="161" t="s">
        <v>42</v>
      </c>
      <c r="O316" s="123"/>
      <c r="P316" s="124">
        <f>O316*H316</f>
        <v>0</v>
      </c>
      <c r="Q316" s="124">
        <v>0</v>
      </c>
      <c r="R316" s="124">
        <f>Q316*H316</f>
        <v>0</v>
      </c>
      <c r="S316" s="124">
        <v>0</v>
      </c>
      <c r="T316" s="125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26" t="s">
        <v>194</v>
      </c>
      <c r="AT316" s="126" t="s">
        <v>190</v>
      </c>
      <c r="AU316" s="126" t="s">
        <v>87</v>
      </c>
      <c r="AY316" s="20" t="s">
        <v>155</v>
      </c>
      <c r="BE316" s="127">
        <f>IF(N316="základní",J316,0)</f>
        <v>0</v>
      </c>
      <c r="BF316" s="127">
        <f>IF(N316="snížená",J316,0)</f>
        <v>0</v>
      </c>
      <c r="BG316" s="127">
        <f>IF(N316="zákl. přenesená",J316,0)</f>
        <v>0</v>
      </c>
      <c r="BH316" s="127">
        <f>IF(N316="sníž. přenesená",J316,0)</f>
        <v>0</v>
      </c>
      <c r="BI316" s="127">
        <f>IF(N316="nulová",J316,0)</f>
        <v>0</v>
      </c>
      <c r="BJ316" s="20" t="s">
        <v>85</v>
      </c>
      <c r="BK316" s="127">
        <f>ROUND(I316*H316,2)</f>
        <v>0</v>
      </c>
      <c r="BL316" s="20" t="s">
        <v>161</v>
      </c>
      <c r="BM316" s="126" t="s">
        <v>1339</v>
      </c>
    </row>
    <row r="317" spans="1:65" s="136" customFormat="1" x14ac:dyDescent="0.2">
      <c r="B317" s="137"/>
      <c r="C317" s="168"/>
      <c r="D317" s="169" t="s">
        <v>163</v>
      </c>
      <c r="E317" s="170" t="s">
        <v>1</v>
      </c>
      <c r="F317" s="171" t="s">
        <v>184</v>
      </c>
      <c r="G317" s="168"/>
      <c r="H317" s="172">
        <v>6</v>
      </c>
      <c r="I317" s="11"/>
      <c r="J317" s="168"/>
      <c r="L317" s="137"/>
      <c r="M317" s="141"/>
      <c r="N317" s="142"/>
      <c r="O317" s="142"/>
      <c r="P317" s="142"/>
      <c r="Q317" s="142"/>
      <c r="R317" s="142"/>
      <c r="S317" s="142"/>
      <c r="T317" s="143"/>
      <c r="AT317" s="138" t="s">
        <v>163</v>
      </c>
      <c r="AU317" s="138" t="s">
        <v>87</v>
      </c>
      <c r="AV317" s="136" t="s">
        <v>87</v>
      </c>
      <c r="AW317" s="136" t="s">
        <v>32</v>
      </c>
      <c r="AX317" s="136" t="s">
        <v>85</v>
      </c>
      <c r="AY317" s="138" t="s">
        <v>155</v>
      </c>
    </row>
    <row r="318" spans="1:65" s="33" customFormat="1" ht="14.4" customHeight="1" x14ac:dyDescent="0.2">
      <c r="A318" s="30"/>
      <c r="B318" s="31"/>
      <c r="C318" s="162" t="s">
        <v>489</v>
      </c>
      <c r="D318" s="162" t="s">
        <v>190</v>
      </c>
      <c r="E318" s="163" t="s">
        <v>1340</v>
      </c>
      <c r="F318" s="164" t="s">
        <v>1341</v>
      </c>
      <c r="G318" s="165" t="s">
        <v>218</v>
      </c>
      <c r="H318" s="166">
        <v>2</v>
      </c>
      <c r="I318" s="10"/>
      <c r="J318" s="167">
        <f>ROUND(I318*H318,2)</f>
        <v>0</v>
      </c>
      <c r="K318" s="158"/>
      <c r="L318" s="159"/>
      <c r="M318" s="160" t="s">
        <v>1</v>
      </c>
      <c r="N318" s="161" t="s">
        <v>42</v>
      </c>
      <c r="O318" s="123"/>
      <c r="P318" s="124">
        <f>O318*H318</f>
        <v>0</v>
      </c>
      <c r="Q318" s="124">
        <v>0</v>
      </c>
      <c r="R318" s="124">
        <f>Q318*H318</f>
        <v>0</v>
      </c>
      <c r="S318" s="124">
        <v>0</v>
      </c>
      <c r="T318" s="125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26" t="s">
        <v>194</v>
      </c>
      <c r="AT318" s="126" t="s">
        <v>190</v>
      </c>
      <c r="AU318" s="126" t="s">
        <v>87</v>
      </c>
      <c r="AY318" s="20" t="s">
        <v>155</v>
      </c>
      <c r="BE318" s="127">
        <f>IF(N318="základní",J318,0)</f>
        <v>0</v>
      </c>
      <c r="BF318" s="127">
        <f>IF(N318="snížená",J318,0)</f>
        <v>0</v>
      </c>
      <c r="BG318" s="127">
        <f>IF(N318="zákl. přenesená",J318,0)</f>
        <v>0</v>
      </c>
      <c r="BH318" s="127">
        <f>IF(N318="sníž. přenesená",J318,0)</f>
        <v>0</v>
      </c>
      <c r="BI318" s="127">
        <f>IF(N318="nulová",J318,0)</f>
        <v>0</v>
      </c>
      <c r="BJ318" s="20" t="s">
        <v>85</v>
      </c>
      <c r="BK318" s="127">
        <f>ROUND(I318*H318,2)</f>
        <v>0</v>
      </c>
      <c r="BL318" s="20" t="s">
        <v>161</v>
      </c>
      <c r="BM318" s="126" t="s">
        <v>1342</v>
      </c>
    </row>
    <row r="319" spans="1:65" s="136" customFormat="1" x14ac:dyDescent="0.2">
      <c r="B319" s="137"/>
      <c r="C319" s="168"/>
      <c r="D319" s="169" t="s">
        <v>163</v>
      </c>
      <c r="E319" s="170" t="s">
        <v>1</v>
      </c>
      <c r="F319" s="171" t="s">
        <v>87</v>
      </c>
      <c r="G319" s="168"/>
      <c r="H319" s="172">
        <v>2</v>
      </c>
      <c r="I319" s="11"/>
      <c r="J319" s="168"/>
      <c r="L319" s="137"/>
      <c r="M319" s="141"/>
      <c r="N319" s="142"/>
      <c r="O319" s="142"/>
      <c r="P319" s="142"/>
      <c r="Q319" s="142"/>
      <c r="R319" s="142"/>
      <c r="S319" s="142"/>
      <c r="T319" s="143"/>
      <c r="AT319" s="138" t="s">
        <v>163</v>
      </c>
      <c r="AU319" s="138" t="s">
        <v>87</v>
      </c>
      <c r="AV319" s="136" t="s">
        <v>87</v>
      </c>
      <c r="AW319" s="136" t="s">
        <v>32</v>
      </c>
      <c r="AX319" s="136" t="s">
        <v>85</v>
      </c>
      <c r="AY319" s="138" t="s">
        <v>155</v>
      </c>
    </row>
    <row r="320" spans="1:65" s="33" customFormat="1" ht="14.4" customHeight="1" x14ac:dyDescent="0.2">
      <c r="A320" s="30"/>
      <c r="B320" s="31"/>
      <c r="C320" s="162" t="s">
        <v>494</v>
      </c>
      <c r="D320" s="162" t="s">
        <v>190</v>
      </c>
      <c r="E320" s="163" t="s">
        <v>1343</v>
      </c>
      <c r="F320" s="164" t="s">
        <v>1344</v>
      </c>
      <c r="G320" s="165" t="s">
        <v>218</v>
      </c>
      <c r="H320" s="166">
        <v>2</v>
      </c>
      <c r="I320" s="10"/>
      <c r="J320" s="167">
        <f>ROUND(I320*H320,2)</f>
        <v>0</v>
      </c>
      <c r="K320" s="158"/>
      <c r="L320" s="159"/>
      <c r="M320" s="160" t="s">
        <v>1</v>
      </c>
      <c r="N320" s="161" t="s">
        <v>42</v>
      </c>
      <c r="O320" s="123"/>
      <c r="P320" s="124">
        <f>O320*H320</f>
        <v>0</v>
      </c>
      <c r="Q320" s="124">
        <v>0</v>
      </c>
      <c r="R320" s="124">
        <f>Q320*H320</f>
        <v>0</v>
      </c>
      <c r="S320" s="124">
        <v>0</v>
      </c>
      <c r="T320" s="125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26" t="s">
        <v>194</v>
      </c>
      <c r="AT320" s="126" t="s">
        <v>190</v>
      </c>
      <c r="AU320" s="126" t="s">
        <v>87</v>
      </c>
      <c r="AY320" s="20" t="s">
        <v>155</v>
      </c>
      <c r="BE320" s="127">
        <f>IF(N320="základní",J320,0)</f>
        <v>0</v>
      </c>
      <c r="BF320" s="127">
        <f>IF(N320="snížená",J320,0)</f>
        <v>0</v>
      </c>
      <c r="BG320" s="127">
        <f>IF(N320="zákl. přenesená",J320,0)</f>
        <v>0</v>
      </c>
      <c r="BH320" s="127">
        <f>IF(N320="sníž. přenesená",J320,0)</f>
        <v>0</v>
      </c>
      <c r="BI320" s="127">
        <f>IF(N320="nulová",J320,0)</f>
        <v>0</v>
      </c>
      <c r="BJ320" s="20" t="s">
        <v>85</v>
      </c>
      <c r="BK320" s="127">
        <f>ROUND(I320*H320,2)</f>
        <v>0</v>
      </c>
      <c r="BL320" s="20" t="s">
        <v>161</v>
      </c>
      <c r="BM320" s="126" t="s">
        <v>1345</v>
      </c>
    </row>
    <row r="321" spans="1:65" s="136" customFormat="1" x14ac:dyDescent="0.2">
      <c r="B321" s="137"/>
      <c r="C321" s="168"/>
      <c r="D321" s="169" t="s">
        <v>163</v>
      </c>
      <c r="E321" s="170" t="s">
        <v>1</v>
      </c>
      <c r="F321" s="171" t="s">
        <v>87</v>
      </c>
      <c r="G321" s="168"/>
      <c r="H321" s="172">
        <v>2</v>
      </c>
      <c r="I321" s="11"/>
      <c r="J321" s="168"/>
      <c r="L321" s="137"/>
      <c r="M321" s="141"/>
      <c r="N321" s="142"/>
      <c r="O321" s="142"/>
      <c r="P321" s="142"/>
      <c r="Q321" s="142"/>
      <c r="R321" s="142"/>
      <c r="S321" s="142"/>
      <c r="T321" s="143"/>
      <c r="AT321" s="138" t="s">
        <v>163</v>
      </c>
      <c r="AU321" s="138" t="s">
        <v>87</v>
      </c>
      <c r="AV321" s="136" t="s">
        <v>87</v>
      </c>
      <c r="AW321" s="136" t="s">
        <v>32</v>
      </c>
      <c r="AX321" s="136" t="s">
        <v>85</v>
      </c>
      <c r="AY321" s="138" t="s">
        <v>155</v>
      </c>
    </row>
    <row r="322" spans="1:65" s="33" customFormat="1" ht="14.4" customHeight="1" x14ac:dyDescent="0.2">
      <c r="A322" s="30"/>
      <c r="B322" s="31"/>
      <c r="C322" s="162" t="s">
        <v>498</v>
      </c>
      <c r="D322" s="162" t="s">
        <v>190</v>
      </c>
      <c r="E322" s="163" t="s">
        <v>1346</v>
      </c>
      <c r="F322" s="164" t="s">
        <v>1347</v>
      </c>
      <c r="G322" s="165" t="s">
        <v>218</v>
      </c>
      <c r="H322" s="166">
        <v>2</v>
      </c>
      <c r="I322" s="10"/>
      <c r="J322" s="167">
        <f>ROUND(I322*H322,2)</f>
        <v>0</v>
      </c>
      <c r="K322" s="158"/>
      <c r="L322" s="159"/>
      <c r="M322" s="160" t="s">
        <v>1</v>
      </c>
      <c r="N322" s="161" t="s">
        <v>42</v>
      </c>
      <c r="O322" s="123"/>
      <c r="P322" s="124">
        <f>O322*H322</f>
        <v>0</v>
      </c>
      <c r="Q322" s="124">
        <v>0</v>
      </c>
      <c r="R322" s="124">
        <f>Q322*H322</f>
        <v>0</v>
      </c>
      <c r="S322" s="124">
        <v>0</v>
      </c>
      <c r="T322" s="125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26" t="s">
        <v>194</v>
      </c>
      <c r="AT322" s="126" t="s">
        <v>190</v>
      </c>
      <c r="AU322" s="126" t="s">
        <v>87</v>
      </c>
      <c r="AY322" s="20" t="s">
        <v>155</v>
      </c>
      <c r="BE322" s="127">
        <f>IF(N322="základní",J322,0)</f>
        <v>0</v>
      </c>
      <c r="BF322" s="127">
        <f>IF(N322="snížená",J322,0)</f>
        <v>0</v>
      </c>
      <c r="BG322" s="127">
        <f>IF(N322="zákl. přenesená",J322,0)</f>
        <v>0</v>
      </c>
      <c r="BH322" s="127">
        <f>IF(N322="sníž. přenesená",J322,0)</f>
        <v>0</v>
      </c>
      <c r="BI322" s="127">
        <f>IF(N322="nulová",J322,0)</f>
        <v>0</v>
      </c>
      <c r="BJ322" s="20" t="s">
        <v>85</v>
      </c>
      <c r="BK322" s="127">
        <f>ROUND(I322*H322,2)</f>
        <v>0</v>
      </c>
      <c r="BL322" s="20" t="s">
        <v>161</v>
      </c>
      <c r="BM322" s="126" t="s">
        <v>1348</v>
      </c>
    </row>
    <row r="323" spans="1:65" s="136" customFormat="1" x14ac:dyDescent="0.2">
      <c r="B323" s="137"/>
      <c r="C323" s="168"/>
      <c r="D323" s="169" t="s">
        <v>163</v>
      </c>
      <c r="E323" s="170" t="s">
        <v>1</v>
      </c>
      <c r="F323" s="171" t="s">
        <v>87</v>
      </c>
      <c r="G323" s="168"/>
      <c r="H323" s="172">
        <v>2</v>
      </c>
      <c r="I323" s="11"/>
      <c r="J323" s="168"/>
      <c r="L323" s="137"/>
      <c r="M323" s="141"/>
      <c r="N323" s="142"/>
      <c r="O323" s="142"/>
      <c r="P323" s="142"/>
      <c r="Q323" s="142"/>
      <c r="R323" s="142"/>
      <c r="S323" s="142"/>
      <c r="T323" s="143"/>
      <c r="AT323" s="138" t="s">
        <v>163</v>
      </c>
      <c r="AU323" s="138" t="s">
        <v>87</v>
      </c>
      <c r="AV323" s="136" t="s">
        <v>87</v>
      </c>
      <c r="AW323" s="136" t="s">
        <v>32</v>
      </c>
      <c r="AX323" s="136" t="s">
        <v>85</v>
      </c>
      <c r="AY323" s="138" t="s">
        <v>155</v>
      </c>
    </row>
    <row r="324" spans="1:65" s="33" customFormat="1" ht="14.4" customHeight="1" x14ac:dyDescent="0.2">
      <c r="A324" s="30"/>
      <c r="B324" s="31"/>
      <c r="C324" s="162" t="s">
        <v>503</v>
      </c>
      <c r="D324" s="162" t="s">
        <v>190</v>
      </c>
      <c r="E324" s="163" t="s">
        <v>1349</v>
      </c>
      <c r="F324" s="164" t="s">
        <v>1350</v>
      </c>
      <c r="G324" s="165" t="s">
        <v>218</v>
      </c>
      <c r="H324" s="166">
        <v>25</v>
      </c>
      <c r="I324" s="10"/>
      <c r="J324" s="167">
        <f>ROUND(I324*H324,2)</f>
        <v>0</v>
      </c>
      <c r="K324" s="158"/>
      <c r="L324" s="159"/>
      <c r="M324" s="160" t="s">
        <v>1</v>
      </c>
      <c r="N324" s="161" t="s">
        <v>42</v>
      </c>
      <c r="O324" s="123"/>
      <c r="P324" s="124">
        <f>O324*H324</f>
        <v>0</v>
      </c>
      <c r="Q324" s="124">
        <v>0</v>
      </c>
      <c r="R324" s="124">
        <f>Q324*H324</f>
        <v>0</v>
      </c>
      <c r="S324" s="124">
        <v>0</v>
      </c>
      <c r="T324" s="125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26" t="s">
        <v>194</v>
      </c>
      <c r="AT324" s="126" t="s">
        <v>190</v>
      </c>
      <c r="AU324" s="126" t="s">
        <v>87</v>
      </c>
      <c r="AY324" s="20" t="s">
        <v>155</v>
      </c>
      <c r="BE324" s="127">
        <f>IF(N324="základní",J324,0)</f>
        <v>0</v>
      </c>
      <c r="BF324" s="127">
        <f>IF(N324="snížená",J324,0)</f>
        <v>0</v>
      </c>
      <c r="BG324" s="127">
        <f>IF(N324="zákl. přenesená",J324,0)</f>
        <v>0</v>
      </c>
      <c r="BH324" s="127">
        <f>IF(N324="sníž. přenesená",J324,0)</f>
        <v>0</v>
      </c>
      <c r="BI324" s="127">
        <f>IF(N324="nulová",J324,0)</f>
        <v>0</v>
      </c>
      <c r="BJ324" s="20" t="s">
        <v>85</v>
      </c>
      <c r="BK324" s="127">
        <f>ROUND(I324*H324,2)</f>
        <v>0</v>
      </c>
      <c r="BL324" s="20" t="s">
        <v>161</v>
      </c>
      <c r="BM324" s="126" t="s">
        <v>1351</v>
      </c>
    </row>
    <row r="325" spans="1:65" s="136" customFormat="1" x14ac:dyDescent="0.2">
      <c r="B325" s="137"/>
      <c r="C325" s="168"/>
      <c r="D325" s="169" t="s">
        <v>163</v>
      </c>
      <c r="E325" s="170" t="s">
        <v>1</v>
      </c>
      <c r="F325" s="171" t="s">
        <v>273</v>
      </c>
      <c r="G325" s="168"/>
      <c r="H325" s="172">
        <v>25</v>
      </c>
      <c r="I325" s="11"/>
      <c r="J325" s="168"/>
      <c r="L325" s="137"/>
      <c r="M325" s="141"/>
      <c r="N325" s="142"/>
      <c r="O325" s="142"/>
      <c r="P325" s="142"/>
      <c r="Q325" s="142"/>
      <c r="R325" s="142"/>
      <c r="S325" s="142"/>
      <c r="T325" s="143"/>
      <c r="AT325" s="138" t="s">
        <v>163</v>
      </c>
      <c r="AU325" s="138" t="s">
        <v>87</v>
      </c>
      <c r="AV325" s="136" t="s">
        <v>87</v>
      </c>
      <c r="AW325" s="136" t="s">
        <v>32</v>
      </c>
      <c r="AX325" s="136" t="s">
        <v>85</v>
      </c>
      <c r="AY325" s="138" t="s">
        <v>155</v>
      </c>
    </row>
    <row r="326" spans="1:65" s="33" customFormat="1" ht="14.4" customHeight="1" x14ac:dyDescent="0.2">
      <c r="A326" s="30"/>
      <c r="B326" s="31"/>
      <c r="C326" s="162" t="s">
        <v>508</v>
      </c>
      <c r="D326" s="162" t="s">
        <v>190</v>
      </c>
      <c r="E326" s="163" t="s">
        <v>1352</v>
      </c>
      <c r="F326" s="164" t="s">
        <v>1353</v>
      </c>
      <c r="G326" s="165" t="s">
        <v>218</v>
      </c>
      <c r="H326" s="166">
        <v>1</v>
      </c>
      <c r="I326" s="10"/>
      <c r="J326" s="167">
        <f>ROUND(I326*H326,2)</f>
        <v>0</v>
      </c>
      <c r="K326" s="158"/>
      <c r="L326" s="159"/>
      <c r="M326" s="160" t="s">
        <v>1</v>
      </c>
      <c r="N326" s="161" t="s">
        <v>42</v>
      </c>
      <c r="O326" s="123"/>
      <c r="P326" s="124">
        <f>O326*H326</f>
        <v>0</v>
      </c>
      <c r="Q326" s="124">
        <v>0</v>
      </c>
      <c r="R326" s="124">
        <f>Q326*H326</f>
        <v>0</v>
      </c>
      <c r="S326" s="124">
        <v>0</v>
      </c>
      <c r="T326" s="125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26" t="s">
        <v>194</v>
      </c>
      <c r="AT326" s="126" t="s">
        <v>190</v>
      </c>
      <c r="AU326" s="126" t="s">
        <v>87</v>
      </c>
      <c r="AY326" s="20" t="s">
        <v>155</v>
      </c>
      <c r="BE326" s="127">
        <f>IF(N326="základní",J326,0)</f>
        <v>0</v>
      </c>
      <c r="BF326" s="127">
        <f>IF(N326="snížená",J326,0)</f>
        <v>0</v>
      </c>
      <c r="BG326" s="127">
        <f>IF(N326="zákl. přenesená",J326,0)</f>
        <v>0</v>
      </c>
      <c r="BH326" s="127">
        <f>IF(N326="sníž. přenesená",J326,0)</f>
        <v>0</v>
      </c>
      <c r="BI326" s="127">
        <f>IF(N326="nulová",J326,0)</f>
        <v>0</v>
      </c>
      <c r="BJ326" s="20" t="s">
        <v>85</v>
      </c>
      <c r="BK326" s="127">
        <f>ROUND(I326*H326,2)</f>
        <v>0</v>
      </c>
      <c r="BL326" s="20" t="s">
        <v>161</v>
      </c>
      <c r="BM326" s="126" t="s">
        <v>1354</v>
      </c>
    </row>
    <row r="327" spans="1:65" s="136" customFormat="1" x14ac:dyDescent="0.2">
      <c r="B327" s="137"/>
      <c r="C327" s="168"/>
      <c r="D327" s="169" t="s">
        <v>163</v>
      </c>
      <c r="E327" s="170" t="s">
        <v>1</v>
      </c>
      <c r="F327" s="171" t="s">
        <v>85</v>
      </c>
      <c r="G327" s="168"/>
      <c r="H327" s="172">
        <v>1</v>
      </c>
      <c r="I327" s="11"/>
      <c r="J327" s="168"/>
      <c r="L327" s="137"/>
      <c r="M327" s="141"/>
      <c r="N327" s="142"/>
      <c r="O327" s="142"/>
      <c r="P327" s="142"/>
      <c r="Q327" s="142"/>
      <c r="R327" s="142"/>
      <c r="S327" s="142"/>
      <c r="T327" s="143"/>
      <c r="AT327" s="138" t="s">
        <v>163</v>
      </c>
      <c r="AU327" s="138" t="s">
        <v>87</v>
      </c>
      <c r="AV327" s="136" t="s">
        <v>87</v>
      </c>
      <c r="AW327" s="136" t="s">
        <v>32</v>
      </c>
      <c r="AX327" s="136" t="s">
        <v>85</v>
      </c>
      <c r="AY327" s="138" t="s">
        <v>155</v>
      </c>
    </row>
    <row r="328" spans="1:65" s="33" customFormat="1" ht="14.4" customHeight="1" x14ac:dyDescent="0.2">
      <c r="A328" s="30"/>
      <c r="B328" s="31"/>
      <c r="C328" s="162" t="s">
        <v>512</v>
      </c>
      <c r="D328" s="162" t="s">
        <v>190</v>
      </c>
      <c r="E328" s="163" t="s">
        <v>1355</v>
      </c>
      <c r="F328" s="164" t="s">
        <v>1356</v>
      </c>
      <c r="G328" s="165" t="s">
        <v>218</v>
      </c>
      <c r="H328" s="166">
        <v>105</v>
      </c>
      <c r="I328" s="10"/>
      <c r="J328" s="167">
        <f>ROUND(I328*H328,2)</f>
        <v>0</v>
      </c>
      <c r="K328" s="158"/>
      <c r="L328" s="159"/>
      <c r="M328" s="160" t="s">
        <v>1</v>
      </c>
      <c r="N328" s="161" t="s">
        <v>42</v>
      </c>
      <c r="O328" s="123"/>
      <c r="P328" s="124">
        <f>O328*H328</f>
        <v>0</v>
      </c>
      <c r="Q328" s="124">
        <v>0</v>
      </c>
      <c r="R328" s="124">
        <f>Q328*H328</f>
        <v>0</v>
      </c>
      <c r="S328" s="124">
        <v>0</v>
      </c>
      <c r="T328" s="125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26" t="s">
        <v>194</v>
      </c>
      <c r="AT328" s="126" t="s">
        <v>190</v>
      </c>
      <c r="AU328" s="126" t="s">
        <v>87</v>
      </c>
      <c r="AY328" s="20" t="s">
        <v>155</v>
      </c>
      <c r="BE328" s="127">
        <f>IF(N328="základní",J328,0)</f>
        <v>0</v>
      </c>
      <c r="BF328" s="127">
        <f>IF(N328="snížená",J328,0)</f>
        <v>0</v>
      </c>
      <c r="BG328" s="127">
        <f>IF(N328="zákl. přenesená",J328,0)</f>
        <v>0</v>
      </c>
      <c r="BH328" s="127">
        <f>IF(N328="sníž. přenesená",J328,0)</f>
        <v>0</v>
      </c>
      <c r="BI328" s="127">
        <f>IF(N328="nulová",J328,0)</f>
        <v>0</v>
      </c>
      <c r="BJ328" s="20" t="s">
        <v>85</v>
      </c>
      <c r="BK328" s="127">
        <f>ROUND(I328*H328,2)</f>
        <v>0</v>
      </c>
      <c r="BL328" s="20" t="s">
        <v>161</v>
      </c>
      <c r="BM328" s="126" t="s">
        <v>1357</v>
      </c>
    </row>
    <row r="329" spans="1:65" s="136" customFormat="1" x14ac:dyDescent="0.2">
      <c r="B329" s="137"/>
      <c r="C329" s="168"/>
      <c r="D329" s="169" t="s">
        <v>163</v>
      </c>
      <c r="E329" s="170" t="s">
        <v>1</v>
      </c>
      <c r="F329" s="171" t="s">
        <v>627</v>
      </c>
      <c r="G329" s="168"/>
      <c r="H329" s="172">
        <v>105</v>
      </c>
      <c r="I329" s="11"/>
      <c r="J329" s="168"/>
      <c r="L329" s="137"/>
      <c r="M329" s="141"/>
      <c r="N329" s="142"/>
      <c r="O329" s="142"/>
      <c r="P329" s="142"/>
      <c r="Q329" s="142"/>
      <c r="R329" s="142"/>
      <c r="S329" s="142"/>
      <c r="T329" s="143"/>
      <c r="AT329" s="138" t="s">
        <v>163</v>
      </c>
      <c r="AU329" s="138" t="s">
        <v>87</v>
      </c>
      <c r="AV329" s="136" t="s">
        <v>87</v>
      </c>
      <c r="AW329" s="136" t="s">
        <v>32</v>
      </c>
      <c r="AX329" s="136" t="s">
        <v>85</v>
      </c>
      <c r="AY329" s="138" t="s">
        <v>155</v>
      </c>
    </row>
    <row r="330" spans="1:65" s="33" customFormat="1" ht="14.4" customHeight="1" x14ac:dyDescent="0.2">
      <c r="A330" s="30"/>
      <c r="B330" s="31"/>
      <c r="C330" s="162" t="s">
        <v>516</v>
      </c>
      <c r="D330" s="162" t="s">
        <v>190</v>
      </c>
      <c r="E330" s="163" t="s">
        <v>1358</v>
      </c>
      <c r="F330" s="164" t="s">
        <v>1359</v>
      </c>
      <c r="G330" s="165" t="s">
        <v>218</v>
      </c>
      <c r="H330" s="166">
        <v>6</v>
      </c>
      <c r="I330" s="10"/>
      <c r="J330" s="167">
        <f>ROUND(I330*H330,2)</f>
        <v>0</v>
      </c>
      <c r="K330" s="158"/>
      <c r="L330" s="159"/>
      <c r="M330" s="160" t="s">
        <v>1</v>
      </c>
      <c r="N330" s="161" t="s">
        <v>42</v>
      </c>
      <c r="O330" s="123"/>
      <c r="P330" s="124">
        <f>O330*H330</f>
        <v>0</v>
      </c>
      <c r="Q330" s="124">
        <v>0</v>
      </c>
      <c r="R330" s="124">
        <f>Q330*H330</f>
        <v>0</v>
      </c>
      <c r="S330" s="124">
        <v>0</v>
      </c>
      <c r="T330" s="125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26" t="s">
        <v>194</v>
      </c>
      <c r="AT330" s="126" t="s">
        <v>190</v>
      </c>
      <c r="AU330" s="126" t="s">
        <v>87</v>
      </c>
      <c r="AY330" s="20" t="s">
        <v>155</v>
      </c>
      <c r="BE330" s="127">
        <f>IF(N330="základní",J330,0)</f>
        <v>0</v>
      </c>
      <c r="BF330" s="127">
        <f>IF(N330="snížená",J330,0)</f>
        <v>0</v>
      </c>
      <c r="BG330" s="127">
        <f>IF(N330="zákl. přenesená",J330,0)</f>
        <v>0</v>
      </c>
      <c r="BH330" s="127">
        <f>IF(N330="sníž. přenesená",J330,0)</f>
        <v>0</v>
      </c>
      <c r="BI330" s="127">
        <f>IF(N330="nulová",J330,0)</f>
        <v>0</v>
      </c>
      <c r="BJ330" s="20" t="s">
        <v>85</v>
      </c>
      <c r="BK330" s="127">
        <f>ROUND(I330*H330,2)</f>
        <v>0</v>
      </c>
      <c r="BL330" s="20" t="s">
        <v>161</v>
      </c>
      <c r="BM330" s="126" t="s">
        <v>1360</v>
      </c>
    </row>
    <row r="331" spans="1:65" s="136" customFormat="1" x14ac:dyDescent="0.2">
      <c r="B331" s="137"/>
      <c r="C331" s="168"/>
      <c r="D331" s="169" t="s">
        <v>163</v>
      </c>
      <c r="E331" s="170" t="s">
        <v>1</v>
      </c>
      <c r="F331" s="171" t="s">
        <v>184</v>
      </c>
      <c r="G331" s="168"/>
      <c r="H331" s="172">
        <v>6</v>
      </c>
      <c r="I331" s="11"/>
      <c r="J331" s="168"/>
      <c r="L331" s="137"/>
      <c r="M331" s="141"/>
      <c r="N331" s="142"/>
      <c r="O331" s="142"/>
      <c r="P331" s="142"/>
      <c r="Q331" s="142"/>
      <c r="R331" s="142"/>
      <c r="S331" s="142"/>
      <c r="T331" s="143"/>
      <c r="AT331" s="138" t="s">
        <v>163</v>
      </c>
      <c r="AU331" s="138" t="s">
        <v>87</v>
      </c>
      <c r="AV331" s="136" t="s">
        <v>87</v>
      </c>
      <c r="AW331" s="136" t="s">
        <v>32</v>
      </c>
      <c r="AX331" s="136" t="s">
        <v>85</v>
      </c>
      <c r="AY331" s="138" t="s">
        <v>155</v>
      </c>
    </row>
    <row r="332" spans="1:65" s="33" customFormat="1" ht="21.6" customHeight="1" x14ac:dyDescent="0.2">
      <c r="A332" s="30"/>
      <c r="B332" s="31"/>
      <c r="C332" s="162" t="s">
        <v>521</v>
      </c>
      <c r="D332" s="162" t="s">
        <v>190</v>
      </c>
      <c r="E332" s="163" t="s">
        <v>1361</v>
      </c>
      <c r="F332" s="164" t="s">
        <v>1362</v>
      </c>
      <c r="G332" s="165" t="s">
        <v>218</v>
      </c>
      <c r="H332" s="166">
        <v>216</v>
      </c>
      <c r="I332" s="10"/>
      <c r="J332" s="167">
        <f>ROUND(I332*H332,2)</f>
        <v>0</v>
      </c>
      <c r="K332" s="158"/>
      <c r="L332" s="159"/>
      <c r="M332" s="160" t="s">
        <v>1</v>
      </c>
      <c r="N332" s="161" t="s">
        <v>42</v>
      </c>
      <c r="O332" s="123"/>
      <c r="P332" s="124">
        <f>O332*H332</f>
        <v>0</v>
      </c>
      <c r="Q332" s="124">
        <v>0</v>
      </c>
      <c r="R332" s="124">
        <f>Q332*H332</f>
        <v>0</v>
      </c>
      <c r="S332" s="124">
        <v>0</v>
      </c>
      <c r="T332" s="125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26" t="s">
        <v>194</v>
      </c>
      <c r="AT332" s="126" t="s">
        <v>190</v>
      </c>
      <c r="AU332" s="126" t="s">
        <v>87</v>
      </c>
      <c r="AY332" s="20" t="s">
        <v>155</v>
      </c>
      <c r="BE332" s="127">
        <f>IF(N332="základní",J332,0)</f>
        <v>0</v>
      </c>
      <c r="BF332" s="127">
        <f>IF(N332="snížená",J332,0)</f>
        <v>0</v>
      </c>
      <c r="BG332" s="127">
        <f>IF(N332="zákl. přenesená",J332,0)</f>
        <v>0</v>
      </c>
      <c r="BH332" s="127">
        <f>IF(N332="sníž. přenesená",J332,0)</f>
        <v>0</v>
      </c>
      <c r="BI332" s="127">
        <f>IF(N332="nulová",J332,0)</f>
        <v>0</v>
      </c>
      <c r="BJ332" s="20" t="s">
        <v>85</v>
      </c>
      <c r="BK332" s="127">
        <f>ROUND(I332*H332,2)</f>
        <v>0</v>
      </c>
      <c r="BL332" s="20" t="s">
        <v>161</v>
      </c>
      <c r="BM332" s="126" t="s">
        <v>1363</v>
      </c>
    </row>
    <row r="333" spans="1:65" s="136" customFormat="1" x14ac:dyDescent="0.2">
      <c r="B333" s="137"/>
      <c r="D333" s="130" t="s">
        <v>163</v>
      </c>
      <c r="E333" s="138" t="s">
        <v>1</v>
      </c>
      <c r="F333" s="139" t="s">
        <v>1364</v>
      </c>
      <c r="H333" s="140">
        <v>216</v>
      </c>
      <c r="I333" s="5"/>
      <c r="L333" s="137"/>
      <c r="M333" s="141"/>
      <c r="N333" s="142"/>
      <c r="O333" s="142"/>
      <c r="P333" s="142"/>
      <c r="Q333" s="142"/>
      <c r="R333" s="142"/>
      <c r="S333" s="142"/>
      <c r="T333" s="143"/>
      <c r="AT333" s="138" t="s">
        <v>163</v>
      </c>
      <c r="AU333" s="138" t="s">
        <v>87</v>
      </c>
      <c r="AV333" s="136" t="s">
        <v>87</v>
      </c>
      <c r="AW333" s="136" t="s">
        <v>32</v>
      </c>
      <c r="AX333" s="136" t="s">
        <v>85</v>
      </c>
      <c r="AY333" s="138" t="s">
        <v>155</v>
      </c>
    </row>
    <row r="334" spans="1:65" s="101" customFormat="1" ht="20.85" customHeight="1" x14ac:dyDescent="0.25">
      <c r="B334" s="102"/>
      <c r="D334" s="103" t="s">
        <v>76</v>
      </c>
      <c r="E334" s="112" t="s">
        <v>467</v>
      </c>
      <c r="F334" s="112" t="s">
        <v>468</v>
      </c>
      <c r="I334" s="3"/>
      <c r="J334" s="113">
        <f>BK334</f>
        <v>0</v>
      </c>
      <c r="L334" s="102"/>
      <c r="M334" s="106"/>
      <c r="N334" s="107"/>
      <c r="O334" s="107"/>
      <c r="P334" s="108">
        <f>P335</f>
        <v>0</v>
      </c>
      <c r="Q334" s="107"/>
      <c r="R334" s="108">
        <f>R335</f>
        <v>0</v>
      </c>
      <c r="S334" s="107"/>
      <c r="T334" s="109">
        <f>T335</f>
        <v>0</v>
      </c>
      <c r="AR334" s="103" t="s">
        <v>85</v>
      </c>
      <c r="AT334" s="110" t="s">
        <v>76</v>
      </c>
      <c r="AU334" s="110" t="s">
        <v>87</v>
      </c>
      <c r="AY334" s="103" t="s">
        <v>155</v>
      </c>
      <c r="BK334" s="111">
        <f>BK335</f>
        <v>0</v>
      </c>
    </row>
    <row r="335" spans="1:65" s="33" customFormat="1" ht="21.6" customHeight="1" x14ac:dyDescent="0.2">
      <c r="A335" s="30"/>
      <c r="B335" s="31"/>
      <c r="C335" s="114" t="s">
        <v>525</v>
      </c>
      <c r="D335" s="114" t="s">
        <v>157</v>
      </c>
      <c r="E335" s="115" t="s">
        <v>470</v>
      </c>
      <c r="F335" s="116" t="s">
        <v>471</v>
      </c>
      <c r="G335" s="117" t="s">
        <v>193</v>
      </c>
      <c r="H335" s="118">
        <v>33.109000000000002</v>
      </c>
      <c r="I335" s="4"/>
      <c r="J335" s="119">
        <f>ROUND(I335*H335,2)</f>
        <v>0</v>
      </c>
      <c r="K335" s="120"/>
      <c r="L335" s="31"/>
      <c r="M335" s="121" t="s">
        <v>1</v>
      </c>
      <c r="N335" s="122" t="s">
        <v>42</v>
      </c>
      <c r="O335" s="123"/>
      <c r="P335" s="124">
        <f>O335*H335</f>
        <v>0</v>
      </c>
      <c r="Q335" s="124">
        <v>0</v>
      </c>
      <c r="R335" s="124">
        <f>Q335*H335</f>
        <v>0</v>
      </c>
      <c r="S335" s="124">
        <v>0</v>
      </c>
      <c r="T335" s="125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26" t="s">
        <v>161</v>
      </c>
      <c r="AT335" s="126" t="s">
        <v>157</v>
      </c>
      <c r="AU335" s="126" t="s">
        <v>170</v>
      </c>
      <c r="AY335" s="20" t="s">
        <v>155</v>
      </c>
      <c r="BE335" s="127">
        <f>IF(N335="základní",J335,0)</f>
        <v>0</v>
      </c>
      <c r="BF335" s="127">
        <f>IF(N335="snížená",J335,0)</f>
        <v>0</v>
      </c>
      <c r="BG335" s="127">
        <f>IF(N335="zákl. přenesená",J335,0)</f>
        <v>0</v>
      </c>
      <c r="BH335" s="127">
        <f>IF(N335="sníž. přenesená",J335,0)</f>
        <v>0</v>
      </c>
      <c r="BI335" s="127">
        <f>IF(N335="nulová",J335,0)</f>
        <v>0</v>
      </c>
      <c r="BJ335" s="20" t="s">
        <v>85</v>
      </c>
      <c r="BK335" s="127">
        <f>ROUND(I335*H335,2)</f>
        <v>0</v>
      </c>
      <c r="BL335" s="20" t="s">
        <v>161</v>
      </c>
      <c r="BM335" s="126" t="s">
        <v>1365</v>
      </c>
    </row>
    <row r="336" spans="1:65" s="101" customFormat="1" ht="25.95" customHeight="1" x14ac:dyDescent="0.25">
      <c r="B336" s="102"/>
      <c r="D336" s="103" t="s">
        <v>76</v>
      </c>
      <c r="E336" s="104" t="s">
        <v>473</v>
      </c>
      <c r="F336" s="104" t="s">
        <v>474</v>
      </c>
      <c r="I336" s="3"/>
      <c r="J336" s="105">
        <f>BK336</f>
        <v>0</v>
      </c>
      <c r="L336" s="102"/>
      <c r="M336" s="106"/>
      <c r="N336" s="107"/>
      <c r="O336" s="107"/>
      <c r="P336" s="108">
        <f>P337</f>
        <v>0</v>
      </c>
      <c r="Q336" s="107"/>
      <c r="R336" s="108">
        <f>R337</f>
        <v>6.409999999999999E-2</v>
      </c>
      <c r="S336" s="107"/>
      <c r="T336" s="109">
        <f>T337</f>
        <v>0</v>
      </c>
      <c r="AR336" s="103" t="s">
        <v>87</v>
      </c>
      <c r="AT336" s="110" t="s">
        <v>76</v>
      </c>
      <c r="AU336" s="110" t="s">
        <v>77</v>
      </c>
      <c r="AY336" s="103" t="s">
        <v>155</v>
      </c>
      <c r="BK336" s="111">
        <f>BK337</f>
        <v>0</v>
      </c>
    </row>
    <row r="337" spans="1:65" s="101" customFormat="1" ht="22.8" customHeight="1" x14ac:dyDescent="0.25">
      <c r="B337" s="102"/>
      <c r="D337" s="103" t="s">
        <v>76</v>
      </c>
      <c r="E337" s="112" t="s">
        <v>546</v>
      </c>
      <c r="F337" s="112" t="s">
        <v>547</v>
      </c>
      <c r="I337" s="3"/>
      <c r="J337" s="113">
        <f>BK337</f>
        <v>0</v>
      </c>
      <c r="L337" s="102"/>
      <c r="M337" s="106"/>
      <c r="N337" s="107"/>
      <c r="O337" s="107"/>
      <c r="P337" s="108">
        <f>SUM(P338:P344)</f>
        <v>0</v>
      </c>
      <c r="Q337" s="107"/>
      <c r="R337" s="108">
        <f>SUM(R338:R344)</f>
        <v>6.409999999999999E-2</v>
      </c>
      <c r="S337" s="107"/>
      <c r="T337" s="109">
        <f>SUM(T338:T344)</f>
        <v>0</v>
      </c>
      <c r="AR337" s="103" t="s">
        <v>87</v>
      </c>
      <c r="AT337" s="110" t="s">
        <v>76</v>
      </c>
      <c r="AU337" s="110" t="s">
        <v>85</v>
      </c>
      <c r="AY337" s="103" t="s">
        <v>155</v>
      </c>
      <c r="BK337" s="111">
        <f>SUM(BK338:BK344)</f>
        <v>0</v>
      </c>
    </row>
    <row r="338" spans="1:65" s="33" customFormat="1" ht="21.6" customHeight="1" x14ac:dyDescent="0.2">
      <c r="A338" s="30"/>
      <c r="B338" s="31"/>
      <c r="C338" s="114" t="s">
        <v>529</v>
      </c>
      <c r="D338" s="114" t="s">
        <v>157</v>
      </c>
      <c r="E338" s="115" t="s">
        <v>1366</v>
      </c>
      <c r="F338" s="116" t="s">
        <v>1367</v>
      </c>
      <c r="G338" s="117" t="s">
        <v>292</v>
      </c>
      <c r="H338" s="118">
        <v>4</v>
      </c>
      <c r="I338" s="4"/>
      <c r="J338" s="119">
        <f>ROUND(I338*H338,2)</f>
        <v>0</v>
      </c>
      <c r="K338" s="120"/>
      <c r="L338" s="31"/>
      <c r="M338" s="121" t="s">
        <v>1</v>
      </c>
      <c r="N338" s="122" t="s">
        <v>42</v>
      </c>
      <c r="O338" s="123"/>
      <c r="P338" s="124">
        <f>O338*H338</f>
        <v>0</v>
      </c>
      <c r="Q338" s="124">
        <v>1.355E-2</v>
      </c>
      <c r="R338" s="124">
        <f>Q338*H338</f>
        <v>5.4199999999999998E-2</v>
      </c>
      <c r="S338" s="124">
        <v>0</v>
      </c>
      <c r="T338" s="125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26" t="s">
        <v>236</v>
      </c>
      <c r="AT338" s="126" t="s">
        <v>157</v>
      </c>
      <c r="AU338" s="126" t="s">
        <v>87</v>
      </c>
      <c r="AY338" s="20" t="s">
        <v>155</v>
      </c>
      <c r="BE338" s="127">
        <f>IF(N338="základní",J338,0)</f>
        <v>0</v>
      </c>
      <c r="BF338" s="127">
        <f>IF(N338="snížená",J338,0)</f>
        <v>0</v>
      </c>
      <c r="BG338" s="127">
        <f>IF(N338="zákl. přenesená",J338,0)</f>
        <v>0</v>
      </c>
      <c r="BH338" s="127">
        <f>IF(N338="sníž. přenesená",J338,0)</f>
        <v>0</v>
      </c>
      <c r="BI338" s="127">
        <f>IF(N338="nulová",J338,0)</f>
        <v>0</v>
      </c>
      <c r="BJ338" s="20" t="s">
        <v>85</v>
      </c>
      <c r="BK338" s="127">
        <f>ROUND(I338*H338,2)</f>
        <v>0</v>
      </c>
      <c r="BL338" s="20" t="s">
        <v>236</v>
      </c>
      <c r="BM338" s="126" t="s">
        <v>1368</v>
      </c>
    </row>
    <row r="339" spans="1:65" s="136" customFormat="1" x14ac:dyDescent="0.2">
      <c r="B339" s="137"/>
      <c r="D339" s="130" t="s">
        <v>163</v>
      </c>
      <c r="E339" s="138" t="s">
        <v>1</v>
      </c>
      <c r="F339" s="139" t="s">
        <v>161</v>
      </c>
      <c r="H339" s="140">
        <v>4</v>
      </c>
      <c r="I339" s="5"/>
      <c r="L339" s="137"/>
      <c r="M339" s="141"/>
      <c r="N339" s="142"/>
      <c r="O339" s="142"/>
      <c r="P339" s="142"/>
      <c r="Q339" s="142"/>
      <c r="R339" s="142"/>
      <c r="S339" s="142"/>
      <c r="T339" s="143"/>
      <c r="AT339" s="138" t="s">
        <v>163</v>
      </c>
      <c r="AU339" s="138" t="s">
        <v>87</v>
      </c>
      <c r="AV339" s="136" t="s">
        <v>87</v>
      </c>
      <c r="AW339" s="136" t="s">
        <v>32</v>
      </c>
      <c r="AX339" s="136" t="s">
        <v>85</v>
      </c>
      <c r="AY339" s="138" t="s">
        <v>155</v>
      </c>
    </row>
    <row r="340" spans="1:65" s="33" customFormat="1" ht="14.4" customHeight="1" x14ac:dyDescent="0.2">
      <c r="A340" s="30"/>
      <c r="B340" s="31"/>
      <c r="C340" s="114" t="s">
        <v>533</v>
      </c>
      <c r="D340" s="114" t="s">
        <v>157</v>
      </c>
      <c r="E340" s="115" t="s">
        <v>628</v>
      </c>
      <c r="F340" s="116" t="s">
        <v>629</v>
      </c>
      <c r="G340" s="117" t="s">
        <v>218</v>
      </c>
      <c r="H340" s="118">
        <v>5</v>
      </c>
      <c r="I340" s="4"/>
      <c r="J340" s="119">
        <f>ROUND(I340*H340,2)</f>
        <v>0</v>
      </c>
      <c r="K340" s="120"/>
      <c r="L340" s="31"/>
      <c r="M340" s="121" t="s">
        <v>1</v>
      </c>
      <c r="N340" s="122" t="s">
        <v>42</v>
      </c>
      <c r="O340" s="123"/>
      <c r="P340" s="124">
        <f>O340*H340</f>
        <v>0</v>
      </c>
      <c r="Q340" s="124">
        <v>1.8000000000000001E-4</v>
      </c>
      <c r="R340" s="124">
        <f>Q340*H340</f>
        <v>9.0000000000000008E-4</v>
      </c>
      <c r="S340" s="124">
        <v>0</v>
      </c>
      <c r="T340" s="125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26" t="s">
        <v>236</v>
      </c>
      <c r="AT340" s="126" t="s">
        <v>157</v>
      </c>
      <c r="AU340" s="126" t="s">
        <v>87</v>
      </c>
      <c r="AY340" s="20" t="s">
        <v>155</v>
      </c>
      <c r="BE340" s="127">
        <f>IF(N340="základní",J340,0)</f>
        <v>0</v>
      </c>
      <c r="BF340" s="127">
        <f>IF(N340="snížená",J340,0)</f>
        <v>0</v>
      </c>
      <c r="BG340" s="127">
        <f>IF(N340="zákl. přenesená",J340,0)</f>
        <v>0</v>
      </c>
      <c r="BH340" s="127">
        <f>IF(N340="sníž. přenesená",J340,0)</f>
        <v>0</v>
      </c>
      <c r="BI340" s="127">
        <f>IF(N340="nulová",J340,0)</f>
        <v>0</v>
      </c>
      <c r="BJ340" s="20" t="s">
        <v>85</v>
      </c>
      <c r="BK340" s="127">
        <f>ROUND(I340*H340,2)</f>
        <v>0</v>
      </c>
      <c r="BL340" s="20" t="s">
        <v>236</v>
      </c>
      <c r="BM340" s="126" t="s">
        <v>1369</v>
      </c>
    </row>
    <row r="341" spans="1:65" s="136" customFormat="1" x14ac:dyDescent="0.2">
      <c r="B341" s="137"/>
      <c r="D341" s="130" t="s">
        <v>163</v>
      </c>
      <c r="E341" s="138" t="s">
        <v>1</v>
      </c>
      <c r="F341" s="139" t="s">
        <v>179</v>
      </c>
      <c r="H341" s="140">
        <v>5</v>
      </c>
      <c r="I341" s="5"/>
      <c r="L341" s="137"/>
      <c r="M341" s="141"/>
      <c r="N341" s="142"/>
      <c r="O341" s="142"/>
      <c r="P341" s="142"/>
      <c r="Q341" s="142"/>
      <c r="R341" s="142"/>
      <c r="S341" s="142"/>
      <c r="T341" s="143"/>
      <c r="AT341" s="138" t="s">
        <v>163</v>
      </c>
      <c r="AU341" s="138" t="s">
        <v>87</v>
      </c>
      <c r="AV341" s="136" t="s">
        <v>87</v>
      </c>
      <c r="AW341" s="136" t="s">
        <v>32</v>
      </c>
      <c r="AX341" s="136" t="s">
        <v>85</v>
      </c>
      <c r="AY341" s="138" t="s">
        <v>155</v>
      </c>
    </row>
    <row r="342" spans="1:65" s="33" customFormat="1" ht="32.4" customHeight="1" x14ac:dyDescent="0.2">
      <c r="A342" s="30"/>
      <c r="B342" s="31"/>
      <c r="C342" s="152" t="s">
        <v>538</v>
      </c>
      <c r="D342" s="152" t="s">
        <v>190</v>
      </c>
      <c r="E342" s="153" t="s">
        <v>1370</v>
      </c>
      <c r="F342" s="154" t="s">
        <v>1371</v>
      </c>
      <c r="G342" s="155" t="s">
        <v>218</v>
      </c>
      <c r="H342" s="156">
        <v>5</v>
      </c>
      <c r="I342" s="8"/>
      <c r="J342" s="157">
        <f>ROUND(I342*H342,2)</f>
        <v>0</v>
      </c>
      <c r="K342" s="158"/>
      <c r="L342" s="159"/>
      <c r="M342" s="160" t="s">
        <v>1</v>
      </c>
      <c r="N342" s="161" t="s">
        <v>42</v>
      </c>
      <c r="O342" s="123"/>
      <c r="P342" s="124">
        <f>O342*H342</f>
        <v>0</v>
      </c>
      <c r="Q342" s="124">
        <v>1.8E-3</v>
      </c>
      <c r="R342" s="124">
        <f>Q342*H342</f>
        <v>8.9999999999999993E-3</v>
      </c>
      <c r="S342" s="124">
        <v>0</v>
      </c>
      <c r="T342" s="125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26" t="s">
        <v>304</v>
      </c>
      <c r="AT342" s="126" t="s">
        <v>190</v>
      </c>
      <c r="AU342" s="126" t="s">
        <v>87</v>
      </c>
      <c r="AY342" s="20" t="s">
        <v>155</v>
      </c>
      <c r="BE342" s="127">
        <f>IF(N342="základní",J342,0)</f>
        <v>0</v>
      </c>
      <c r="BF342" s="127">
        <f>IF(N342="snížená",J342,0)</f>
        <v>0</v>
      </c>
      <c r="BG342" s="127">
        <f>IF(N342="zákl. přenesená",J342,0)</f>
        <v>0</v>
      </c>
      <c r="BH342" s="127">
        <f>IF(N342="sníž. přenesená",J342,0)</f>
        <v>0</v>
      </c>
      <c r="BI342" s="127">
        <f>IF(N342="nulová",J342,0)</f>
        <v>0</v>
      </c>
      <c r="BJ342" s="20" t="s">
        <v>85</v>
      </c>
      <c r="BK342" s="127">
        <f>ROUND(I342*H342,2)</f>
        <v>0</v>
      </c>
      <c r="BL342" s="20" t="s">
        <v>236</v>
      </c>
      <c r="BM342" s="126" t="s">
        <v>1372</v>
      </c>
    </row>
    <row r="343" spans="1:65" s="136" customFormat="1" x14ac:dyDescent="0.2">
      <c r="B343" s="137"/>
      <c r="D343" s="130" t="s">
        <v>163</v>
      </c>
      <c r="E343" s="138" t="s">
        <v>1</v>
      </c>
      <c r="F343" s="139" t="s">
        <v>179</v>
      </c>
      <c r="H343" s="140">
        <v>5</v>
      </c>
      <c r="I343" s="5"/>
      <c r="L343" s="137"/>
      <c r="M343" s="141"/>
      <c r="N343" s="142"/>
      <c r="O343" s="142"/>
      <c r="P343" s="142"/>
      <c r="Q343" s="142"/>
      <c r="R343" s="142"/>
      <c r="S343" s="142"/>
      <c r="T343" s="143"/>
      <c r="AT343" s="138" t="s">
        <v>163</v>
      </c>
      <c r="AU343" s="138" t="s">
        <v>87</v>
      </c>
      <c r="AV343" s="136" t="s">
        <v>87</v>
      </c>
      <c r="AW343" s="136" t="s">
        <v>32</v>
      </c>
      <c r="AX343" s="136" t="s">
        <v>85</v>
      </c>
      <c r="AY343" s="138" t="s">
        <v>155</v>
      </c>
    </row>
    <row r="344" spans="1:65" s="33" customFormat="1" ht="21.6" customHeight="1" x14ac:dyDescent="0.2">
      <c r="A344" s="30"/>
      <c r="B344" s="31"/>
      <c r="C344" s="114" t="s">
        <v>542</v>
      </c>
      <c r="D344" s="114" t="s">
        <v>157</v>
      </c>
      <c r="E344" s="115" t="s">
        <v>655</v>
      </c>
      <c r="F344" s="116" t="s">
        <v>656</v>
      </c>
      <c r="G344" s="117" t="s">
        <v>193</v>
      </c>
      <c r="H344" s="118">
        <v>6.4000000000000001E-2</v>
      </c>
      <c r="I344" s="4"/>
      <c r="J344" s="119">
        <f>ROUND(I344*H344,2)</f>
        <v>0</v>
      </c>
      <c r="K344" s="120"/>
      <c r="L344" s="31"/>
      <c r="M344" s="173" t="s">
        <v>1</v>
      </c>
      <c r="N344" s="174" t="s">
        <v>42</v>
      </c>
      <c r="O344" s="175"/>
      <c r="P344" s="176">
        <f>O344*H344</f>
        <v>0</v>
      </c>
      <c r="Q344" s="176">
        <v>0</v>
      </c>
      <c r="R344" s="176">
        <f>Q344*H344</f>
        <v>0</v>
      </c>
      <c r="S344" s="176">
        <v>0</v>
      </c>
      <c r="T344" s="177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26" t="s">
        <v>236</v>
      </c>
      <c r="AT344" s="126" t="s">
        <v>157</v>
      </c>
      <c r="AU344" s="126" t="s">
        <v>87</v>
      </c>
      <c r="AY344" s="20" t="s">
        <v>155</v>
      </c>
      <c r="BE344" s="127">
        <f>IF(N344="základní",J344,0)</f>
        <v>0</v>
      </c>
      <c r="BF344" s="127">
        <f>IF(N344="snížená",J344,0)</f>
        <v>0</v>
      </c>
      <c r="BG344" s="127">
        <f>IF(N344="zákl. přenesená",J344,0)</f>
        <v>0</v>
      </c>
      <c r="BH344" s="127">
        <f>IF(N344="sníž. přenesená",J344,0)</f>
        <v>0</v>
      </c>
      <c r="BI344" s="127">
        <f>IF(N344="nulová",J344,0)</f>
        <v>0</v>
      </c>
      <c r="BJ344" s="20" t="s">
        <v>85</v>
      </c>
      <c r="BK344" s="127">
        <f>ROUND(I344*H344,2)</f>
        <v>0</v>
      </c>
      <c r="BL344" s="20" t="s">
        <v>236</v>
      </c>
      <c r="BM344" s="126" t="s">
        <v>1373</v>
      </c>
    </row>
    <row r="345" spans="1:65" s="33" customFormat="1" ht="6.9" customHeight="1" x14ac:dyDescent="0.2">
      <c r="A345" s="30"/>
      <c r="B345" s="65"/>
      <c r="C345" s="66"/>
      <c r="D345" s="66"/>
      <c r="E345" s="66"/>
      <c r="F345" s="66"/>
      <c r="G345" s="66"/>
      <c r="H345" s="66"/>
      <c r="I345" s="66"/>
      <c r="J345" s="66"/>
      <c r="K345" s="66"/>
      <c r="L345" s="31"/>
      <c r="M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</row>
  </sheetData>
  <sheetProtection algorithmName="SHA-512" hashValue="RuTeIDp1RPcNfUd1Ddk9mvX2O+1QxjGF7CU6IHX2TqSr51H1bnk6VTxW4/3ZSXh2uMrSAzncCB9jt27xU1ZDzQ==" saltValue="vUabie7X7x/IpcoaxyazhA==" spinCount="100000" sheet="1" objects="1" scenarios="1"/>
  <autoFilter ref="C123:K344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5"/>
  <sheetViews>
    <sheetView showGridLines="0" topLeftCell="A110" workbookViewId="0">
      <selection activeCell="I188" sqref="I188"/>
    </sheetView>
  </sheetViews>
  <sheetFormatPr defaultRowHeight="10.199999999999999" x14ac:dyDescent="0.2"/>
  <cols>
    <col min="1" max="1" width="7.140625" style="17" customWidth="1"/>
    <col min="2" max="2" width="1.42578125" style="17" customWidth="1"/>
    <col min="3" max="3" width="3.5703125" style="17" customWidth="1"/>
    <col min="4" max="4" width="3.7109375" style="17" customWidth="1"/>
    <col min="5" max="5" width="14.7109375" style="17" customWidth="1"/>
    <col min="6" max="6" width="43.5703125" style="17" customWidth="1"/>
    <col min="7" max="7" width="6" style="17" customWidth="1"/>
    <col min="8" max="8" width="9.85546875" style="17" customWidth="1"/>
    <col min="9" max="10" width="17.28515625" style="17" customWidth="1"/>
    <col min="11" max="11" width="17.28515625" style="17" hidden="1" customWidth="1"/>
    <col min="12" max="12" width="8" style="17" customWidth="1"/>
    <col min="13" max="13" width="9.28515625" style="17" hidden="1" customWidth="1"/>
    <col min="14" max="14" width="9.140625" style="17" hidden="1"/>
    <col min="15" max="20" width="12.140625" style="17" hidden="1" customWidth="1"/>
    <col min="21" max="21" width="14" style="17" hidden="1" customWidth="1"/>
    <col min="22" max="22" width="10.5703125" style="17" customWidth="1"/>
    <col min="23" max="23" width="14" style="17" customWidth="1"/>
    <col min="24" max="24" width="10.5703125" style="17" customWidth="1"/>
    <col min="25" max="25" width="12.85546875" style="17" customWidth="1"/>
    <col min="26" max="26" width="9.42578125" style="17" customWidth="1"/>
    <col min="27" max="27" width="12.85546875" style="17" customWidth="1"/>
    <col min="28" max="28" width="14" style="17" customWidth="1"/>
    <col min="29" max="29" width="9.42578125" style="17" customWidth="1"/>
    <col min="30" max="30" width="12.85546875" style="17" customWidth="1"/>
    <col min="31" max="31" width="14" style="17" customWidth="1"/>
    <col min="32" max="43" width="9.140625" style="17"/>
    <col min="44" max="65" width="9.140625" style="17" hidden="1"/>
    <col min="66" max="16384" width="9.140625" style="17"/>
  </cols>
  <sheetData>
    <row r="2" spans="1:46" ht="36.9" customHeight="1" x14ac:dyDescent="0.2">
      <c r="L2" s="18" t="s">
        <v>5</v>
      </c>
      <c r="M2" s="19"/>
      <c r="N2" s="19"/>
      <c r="O2" s="19"/>
      <c r="P2" s="19"/>
      <c r="Q2" s="19"/>
      <c r="R2" s="19"/>
      <c r="S2" s="19"/>
      <c r="T2" s="19"/>
      <c r="U2" s="19"/>
      <c r="V2" s="19"/>
      <c r="AT2" s="20" t="s">
        <v>93</v>
      </c>
    </row>
    <row r="3" spans="1:46" ht="6.9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4"/>
      <c r="AT3" s="20" t="s">
        <v>87</v>
      </c>
    </row>
    <row r="4" spans="1:46" ht="24.9" customHeight="1" x14ac:dyDescent="0.2">
      <c r="B4" s="24"/>
      <c r="D4" s="25" t="s">
        <v>103</v>
      </c>
      <c r="L4" s="24"/>
      <c r="M4" s="26" t="s">
        <v>10</v>
      </c>
      <c r="AT4" s="20" t="s">
        <v>3</v>
      </c>
    </row>
    <row r="5" spans="1:46" ht="6.9" customHeight="1" x14ac:dyDescent="0.2">
      <c r="B5" s="24"/>
      <c r="L5" s="24"/>
    </row>
    <row r="6" spans="1:46" ht="12" customHeight="1" x14ac:dyDescent="0.2">
      <c r="B6" s="24"/>
      <c r="D6" s="27" t="s">
        <v>16</v>
      </c>
      <c r="L6" s="24"/>
    </row>
    <row r="7" spans="1:46" ht="14.4" customHeight="1" x14ac:dyDescent="0.2">
      <c r="B7" s="24"/>
      <c r="E7" s="28" t="str">
        <f>'Rekapitulace stavby'!K6</f>
        <v>STAVBA 25 METROVÉHO BAZÉNU MPS LUŽÁNKY</v>
      </c>
      <c r="F7" s="29"/>
      <c r="G7" s="29"/>
      <c r="H7" s="29"/>
      <c r="L7" s="24"/>
    </row>
    <row r="8" spans="1:46" s="33" customFormat="1" ht="12" customHeight="1" x14ac:dyDescent="0.2">
      <c r="A8" s="30"/>
      <c r="B8" s="31"/>
      <c r="C8" s="30"/>
      <c r="D8" s="27" t="s">
        <v>116</v>
      </c>
      <c r="E8" s="30"/>
      <c r="F8" s="30"/>
      <c r="G8" s="30"/>
      <c r="H8" s="30"/>
      <c r="I8" s="30"/>
      <c r="J8" s="30"/>
      <c r="K8" s="30"/>
      <c r="L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3" customFormat="1" ht="14.4" customHeight="1" x14ac:dyDescent="0.2">
      <c r="A9" s="30"/>
      <c r="B9" s="31"/>
      <c r="C9" s="30"/>
      <c r="D9" s="30"/>
      <c r="E9" s="34" t="s">
        <v>1374</v>
      </c>
      <c r="F9" s="35"/>
      <c r="G9" s="35"/>
      <c r="H9" s="35"/>
      <c r="I9" s="30"/>
      <c r="J9" s="30"/>
      <c r="K9" s="30"/>
      <c r="L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3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3" customFormat="1" ht="12" customHeight="1" x14ac:dyDescent="0.2">
      <c r="A11" s="30"/>
      <c r="B11" s="31"/>
      <c r="C11" s="30"/>
      <c r="D11" s="27" t="s">
        <v>18</v>
      </c>
      <c r="E11" s="30"/>
      <c r="F11" s="36" t="s">
        <v>1</v>
      </c>
      <c r="G11" s="30"/>
      <c r="H11" s="30"/>
      <c r="I11" s="27" t="s">
        <v>19</v>
      </c>
      <c r="J11" s="36" t="s">
        <v>1</v>
      </c>
      <c r="K11" s="30"/>
      <c r="L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3" customFormat="1" ht="12" customHeight="1" x14ac:dyDescent="0.2">
      <c r="A12" s="30"/>
      <c r="B12" s="31"/>
      <c r="C12" s="30"/>
      <c r="D12" s="27" t="s">
        <v>20</v>
      </c>
      <c r="E12" s="30"/>
      <c r="F12" s="36" t="s">
        <v>21</v>
      </c>
      <c r="G12" s="30"/>
      <c r="H12" s="30"/>
      <c r="I12" s="27" t="s">
        <v>22</v>
      </c>
      <c r="J12" s="37" t="str">
        <f>'Rekapitulace stavby'!AN8</f>
        <v>30. 6. 2020</v>
      </c>
      <c r="K12" s="30"/>
      <c r="L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3" customFormat="1" ht="10.8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3" customFormat="1" ht="12" customHeight="1" x14ac:dyDescent="0.2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36" t="s">
        <v>1</v>
      </c>
      <c r="K14" s="30"/>
      <c r="L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3" customFormat="1" ht="18" customHeight="1" x14ac:dyDescent="0.2">
      <c r="A15" s="30"/>
      <c r="B15" s="31"/>
      <c r="C15" s="30"/>
      <c r="D15" s="30"/>
      <c r="E15" s="36" t="s">
        <v>26</v>
      </c>
      <c r="F15" s="30"/>
      <c r="G15" s="30"/>
      <c r="H15" s="30"/>
      <c r="I15" s="27" t="s">
        <v>27</v>
      </c>
      <c r="J15" s="36" t="s">
        <v>1</v>
      </c>
      <c r="K15" s="30"/>
      <c r="L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3" customFormat="1" ht="6.9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3" customFormat="1" ht="12" customHeight="1" x14ac:dyDescent="0.2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25</v>
      </c>
      <c r="J17" s="14" t="str">
        <f>'Rekapitulace stavby'!AN13</f>
        <v>Vyplň údaj</v>
      </c>
      <c r="K17" s="30"/>
      <c r="L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3" customFormat="1" ht="18" customHeight="1" x14ac:dyDescent="0.2">
      <c r="A18" s="30"/>
      <c r="B18" s="31"/>
      <c r="C18" s="30"/>
      <c r="D18" s="30"/>
      <c r="E18" s="16" t="str">
        <f>'Rekapitulace stavby'!E14</f>
        <v>Vyplň údaj</v>
      </c>
      <c r="F18" s="178"/>
      <c r="G18" s="178"/>
      <c r="H18" s="178"/>
      <c r="I18" s="27" t="s">
        <v>27</v>
      </c>
      <c r="J18" s="14" t="str">
        <f>'Rekapitulace stavby'!AN14</f>
        <v>Vyplň údaj</v>
      </c>
      <c r="K18" s="30"/>
      <c r="L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3" customFormat="1" ht="6.9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3" customFormat="1" ht="12" customHeight="1" x14ac:dyDescent="0.2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25</v>
      </c>
      <c r="J20" s="36" t="s">
        <v>1</v>
      </c>
      <c r="K20" s="30"/>
      <c r="L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3" customFormat="1" ht="18" customHeight="1" x14ac:dyDescent="0.2">
      <c r="A21" s="30"/>
      <c r="B21" s="31"/>
      <c r="C21" s="30"/>
      <c r="D21" s="30"/>
      <c r="E21" s="36" t="s">
        <v>118</v>
      </c>
      <c r="F21" s="30"/>
      <c r="G21" s="30"/>
      <c r="H21" s="30"/>
      <c r="I21" s="27" t="s">
        <v>27</v>
      </c>
      <c r="J21" s="36" t="s">
        <v>1</v>
      </c>
      <c r="K21" s="30"/>
      <c r="L21" s="3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3" customFormat="1" ht="6.9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3" customFormat="1" ht="12" customHeight="1" x14ac:dyDescent="0.2">
      <c r="A23" s="30"/>
      <c r="B23" s="31"/>
      <c r="C23" s="30"/>
      <c r="D23" s="27" t="s">
        <v>33</v>
      </c>
      <c r="E23" s="30"/>
      <c r="F23" s="30"/>
      <c r="G23" s="30"/>
      <c r="H23" s="30"/>
      <c r="I23" s="27" t="s">
        <v>25</v>
      </c>
      <c r="J23" s="36" t="s">
        <v>1</v>
      </c>
      <c r="K23" s="30"/>
      <c r="L23" s="3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3" customFormat="1" ht="18" customHeight="1" x14ac:dyDescent="0.2">
      <c r="A24" s="30"/>
      <c r="B24" s="31"/>
      <c r="C24" s="30"/>
      <c r="D24" s="30"/>
      <c r="E24" s="36" t="s">
        <v>34</v>
      </c>
      <c r="F24" s="30"/>
      <c r="G24" s="30"/>
      <c r="H24" s="30"/>
      <c r="I24" s="27" t="s">
        <v>27</v>
      </c>
      <c r="J24" s="36" t="s">
        <v>1</v>
      </c>
      <c r="K24" s="30"/>
      <c r="L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3" customFormat="1" ht="6.9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3" customFormat="1" ht="12" customHeight="1" x14ac:dyDescent="0.2">
      <c r="A26" s="30"/>
      <c r="B26" s="31"/>
      <c r="C26" s="30"/>
      <c r="D26" s="27" t="s">
        <v>35</v>
      </c>
      <c r="E26" s="30"/>
      <c r="F26" s="30"/>
      <c r="G26" s="30"/>
      <c r="H26" s="30"/>
      <c r="I26" s="30"/>
      <c r="J26" s="30"/>
      <c r="K26" s="30"/>
      <c r="L26" s="3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43" customFormat="1" ht="14.4" customHeight="1" x14ac:dyDescent="0.2">
      <c r="A27" s="39"/>
      <c r="B27" s="40"/>
      <c r="C27" s="39"/>
      <c r="D27" s="39"/>
      <c r="E27" s="179" t="s">
        <v>1</v>
      </c>
      <c r="F27" s="179"/>
      <c r="G27" s="179"/>
      <c r="H27" s="179"/>
      <c r="I27" s="39"/>
      <c r="J27" s="39"/>
      <c r="K27" s="39"/>
      <c r="L27" s="4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s="33" customFormat="1" ht="6.9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3" customFormat="1" ht="6.9" customHeight="1" x14ac:dyDescent="0.2">
      <c r="A29" s="30"/>
      <c r="B29" s="31"/>
      <c r="C29" s="30"/>
      <c r="D29" s="44"/>
      <c r="E29" s="44"/>
      <c r="F29" s="44"/>
      <c r="G29" s="44"/>
      <c r="H29" s="44"/>
      <c r="I29" s="44"/>
      <c r="J29" s="44"/>
      <c r="K29" s="44"/>
      <c r="L29" s="3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3" customFormat="1" ht="25.35" customHeight="1" x14ac:dyDescent="0.2">
      <c r="A30" s="30"/>
      <c r="B30" s="31"/>
      <c r="C30" s="30"/>
      <c r="D30" s="45" t="s">
        <v>37</v>
      </c>
      <c r="E30" s="30"/>
      <c r="F30" s="30"/>
      <c r="G30" s="30"/>
      <c r="H30" s="30"/>
      <c r="I30" s="30"/>
      <c r="J30" s="46">
        <f>ROUND(J121, 2)</f>
        <v>0</v>
      </c>
      <c r="K30" s="30"/>
      <c r="L30" s="3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3" customFormat="1" ht="6.9" customHeight="1" x14ac:dyDescent="0.2">
      <c r="A31" s="30"/>
      <c r="B31" s="31"/>
      <c r="C31" s="30"/>
      <c r="D31" s="44"/>
      <c r="E31" s="44"/>
      <c r="F31" s="44"/>
      <c r="G31" s="44"/>
      <c r="H31" s="44"/>
      <c r="I31" s="44"/>
      <c r="J31" s="44"/>
      <c r="K31" s="44"/>
      <c r="L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3" customFormat="1" ht="14.4" customHeight="1" x14ac:dyDescent="0.2">
      <c r="A32" s="30"/>
      <c r="B32" s="31"/>
      <c r="C32" s="30"/>
      <c r="D32" s="30"/>
      <c r="E32" s="30"/>
      <c r="F32" s="47" t="s">
        <v>39</v>
      </c>
      <c r="G32" s="30"/>
      <c r="H32" s="30"/>
      <c r="I32" s="47" t="s">
        <v>38</v>
      </c>
      <c r="J32" s="47" t="s">
        <v>40</v>
      </c>
      <c r="K32" s="30"/>
      <c r="L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3" customFormat="1" ht="14.4" customHeight="1" x14ac:dyDescent="0.2">
      <c r="A33" s="30"/>
      <c r="B33" s="31"/>
      <c r="C33" s="30"/>
      <c r="D33" s="48" t="s">
        <v>41</v>
      </c>
      <c r="E33" s="27" t="s">
        <v>42</v>
      </c>
      <c r="F33" s="49">
        <f>ROUND((SUM(BE121:BE154)),  2)</f>
        <v>0</v>
      </c>
      <c r="G33" s="30"/>
      <c r="H33" s="30"/>
      <c r="I33" s="50">
        <v>0.21</v>
      </c>
      <c r="J33" s="49">
        <f>ROUND(((SUM(BE121:BE154))*I33),  2)</f>
        <v>0</v>
      </c>
      <c r="K33" s="30"/>
      <c r="L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3" customFormat="1" ht="14.4" customHeight="1" x14ac:dyDescent="0.2">
      <c r="A34" s="30"/>
      <c r="B34" s="31"/>
      <c r="C34" s="30"/>
      <c r="D34" s="30"/>
      <c r="E34" s="27" t="s">
        <v>43</v>
      </c>
      <c r="F34" s="49">
        <f>ROUND((SUM(BF121:BF154)),  2)</f>
        <v>0</v>
      </c>
      <c r="G34" s="30"/>
      <c r="H34" s="30"/>
      <c r="I34" s="50">
        <v>0.15</v>
      </c>
      <c r="J34" s="49">
        <f>ROUND(((SUM(BF121:BF154))*I34),  2)</f>
        <v>0</v>
      </c>
      <c r="K34" s="30"/>
      <c r="L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3" customFormat="1" ht="14.4" hidden="1" customHeight="1" x14ac:dyDescent="0.2">
      <c r="A35" s="30"/>
      <c r="B35" s="31"/>
      <c r="C35" s="30"/>
      <c r="D35" s="30"/>
      <c r="E35" s="27" t="s">
        <v>44</v>
      </c>
      <c r="F35" s="49">
        <f>ROUND((SUM(BG121:BG154)),  2)</f>
        <v>0</v>
      </c>
      <c r="G35" s="30"/>
      <c r="H35" s="30"/>
      <c r="I35" s="50">
        <v>0.21</v>
      </c>
      <c r="J35" s="49">
        <f>0</f>
        <v>0</v>
      </c>
      <c r="K35" s="30"/>
      <c r="L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3" customFormat="1" ht="14.4" hidden="1" customHeight="1" x14ac:dyDescent="0.2">
      <c r="A36" s="30"/>
      <c r="B36" s="31"/>
      <c r="C36" s="30"/>
      <c r="D36" s="30"/>
      <c r="E36" s="27" t="s">
        <v>45</v>
      </c>
      <c r="F36" s="49">
        <f>ROUND((SUM(BH121:BH154)),  2)</f>
        <v>0</v>
      </c>
      <c r="G36" s="30"/>
      <c r="H36" s="30"/>
      <c r="I36" s="50">
        <v>0.15</v>
      </c>
      <c r="J36" s="49">
        <f>0</f>
        <v>0</v>
      </c>
      <c r="K36" s="30"/>
      <c r="L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3" customFormat="1" ht="14.4" hidden="1" customHeight="1" x14ac:dyDescent="0.2">
      <c r="A37" s="30"/>
      <c r="B37" s="31"/>
      <c r="C37" s="30"/>
      <c r="D37" s="30"/>
      <c r="E37" s="27" t="s">
        <v>46</v>
      </c>
      <c r="F37" s="49">
        <f>ROUND((SUM(BI121:BI154)),  2)</f>
        <v>0</v>
      </c>
      <c r="G37" s="30"/>
      <c r="H37" s="30"/>
      <c r="I37" s="50">
        <v>0</v>
      </c>
      <c r="J37" s="49">
        <f>0</f>
        <v>0</v>
      </c>
      <c r="K37" s="30"/>
      <c r="L37" s="3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3" customFormat="1" ht="6.9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3" customFormat="1" ht="25.35" customHeight="1" x14ac:dyDescent="0.2">
      <c r="A39" s="30"/>
      <c r="B39" s="31"/>
      <c r="C39" s="51"/>
      <c r="D39" s="52" t="s">
        <v>47</v>
      </c>
      <c r="E39" s="53"/>
      <c r="F39" s="53"/>
      <c r="G39" s="54" t="s">
        <v>48</v>
      </c>
      <c r="H39" s="55" t="s">
        <v>49</v>
      </c>
      <c r="I39" s="53"/>
      <c r="J39" s="56">
        <f>SUM(J30:J37)</f>
        <v>0</v>
      </c>
      <c r="K39" s="57"/>
      <c r="L39" s="3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3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" customHeight="1" x14ac:dyDescent="0.2">
      <c r="B41" s="24"/>
      <c r="L41" s="24"/>
    </row>
    <row r="42" spans="1:31" ht="14.4" customHeight="1" x14ac:dyDescent="0.2">
      <c r="B42" s="24"/>
      <c r="L42" s="24"/>
    </row>
    <row r="43" spans="1:31" ht="14.4" customHeight="1" x14ac:dyDescent="0.2">
      <c r="B43" s="24"/>
      <c r="L43" s="24"/>
    </row>
    <row r="44" spans="1:31" ht="14.4" customHeight="1" x14ac:dyDescent="0.2">
      <c r="B44" s="24"/>
      <c r="L44" s="24"/>
    </row>
    <row r="45" spans="1:31" ht="14.4" customHeight="1" x14ac:dyDescent="0.2">
      <c r="B45" s="24"/>
      <c r="L45" s="24"/>
    </row>
    <row r="46" spans="1:31" ht="14.4" customHeight="1" x14ac:dyDescent="0.2">
      <c r="B46" s="24"/>
      <c r="L46" s="24"/>
    </row>
    <row r="47" spans="1:31" ht="14.4" customHeight="1" x14ac:dyDescent="0.2">
      <c r="B47" s="24"/>
      <c r="L47" s="24"/>
    </row>
    <row r="48" spans="1:31" ht="14.4" customHeight="1" x14ac:dyDescent="0.2">
      <c r="B48" s="24"/>
      <c r="L48" s="24"/>
    </row>
    <row r="49" spans="1:31" ht="14.4" customHeight="1" x14ac:dyDescent="0.2">
      <c r="B49" s="24"/>
      <c r="L49" s="24"/>
    </row>
    <row r="50" spans="1:31" s="33" customFormat="1" ht="14.4" customHeight="1" x14ac:dyDescent="0.2">
      <c r="B50" s="32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32"/>
    </row>
    <row r="51" spans="1:31" x14ac:dyDescent="0.2">
      <c r="B51" s="24"/>
      <c r="L51" s="24"/>
    </row>
    <row r="52" spans="1:31" x14ac:dyDescent="0.2">
      <c r="B52" s="24"/>
      <c r="L52" s="24"/>
    </row>
    <row r="53" spans="1:31" x14ac:dyDescent="0.2">
      <c r="B53" s="24"/>
      <c r="L53" s="24"/>
    </row>
    <row r="54" spans="1:31" x14ac:dyDescent="0.2">
      <c r="B54" s="24"/>
      <c r="L54" s="24"/>
    </row>
    <row r="55" spans="1:31" x14ac:dyDescent="0.2">
      <c r="B55" s="24"/>
      <c r="L55" s="24"/>
    </row>
    <row r="56" spans="1:31" x14ac:dyDescent="0.2">
      <c r="B56" s="24"/>
      <c r="L56" s="24"/>
    </row>
    <row r="57" spans="1:31" x14ac:dyDescent="0.2">
      <c r="B57" s="24"/>
      <c r="L57" s="24"/>
    </row>
    <row r="58" spans="1:31" x14ac:dyDescent="0.2">
      <c r="B58" s="24"/>
      <c r="L58" s="24"/>
    </row>
    <row r="59" spans="1:31" x14ac:dyDescent="0.2">
      <c r="B59" s="24"/>
      <c r="L59" s="24"/>
    </row>
    <row r="60" spans="1:31" x14ac:dyDescent="0.2">
      <c r="B60" s="24"/>
      <c r="L60" s="24"/>
    </row>
    <row r="61" spans="1:31" s="33" customFormat="1" ht="13.2" x14ac:dyDescent="0.2">
      <c r="A61" s="30"/>
      <c r="B61" s="31"/>
      <c r="C61" s="30"/>
      <c r="D61" s="60" t="s">
        <v>52</v>
      </c>
      <c r="E61" s="61"/>
      <c r="F61" s="62" t="s">
        <v>53</v>
      </c>
      <c r="G61" s="60" t="s">
        <v>52</v>
      </c>
      <c r="H61" s="61"/>
      <c r="I61" s="61"/>
      <c r="J61" s="63" t="s">
        <v>53</v>
      </c>
      <c r="K61" s="61"/>
      <c r="L61" s="32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4"/>
      <c r="L62" s="24"/>
    </row>
    <row r="63" spans="1:31" x14ac:dyDescent="0.2">
      <c r="B63" s="24"/>
      <c r="L63" s="24"/>
    </row>
    <row r="64" spans="1:31" x14ac:dyDescent="0.2">
      <c r="B64" s="24"/>
      <c r="L64" s="24"/>
    </row>
    <row r="65" spans="1:31" s="33" customFormat="1" ht="13.2" x14ac:dyDescent="0.2">
      <c r="A65" s="30"/>
      <c r="B65" s="31"/>
      <c r="C65" s="30"/>
      <c r="D65" s="58" t="s">
        <v>54</v>
      </c>
      <c r="E65" s="64"/>
      <c r="F65" s="64"/>
      <c r="G65" s="58" t="s">
        <v>55</v>
      </c>
      <c r="H65" s="64"/>
      <c r="I65" s="64"/>
      <c r="J65" s="64"/>
      <c r="K65" s="64"/>
      <c r="L65" s="32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4"/>
      <c r="L66" s="24"/>
    </row>
    <row r="67" spans="1:31" x14ac:dyDescent="0.2">
      <c r="B67" s="24"/>
      <c r="L67" s="24"/>
    </row>
    <row r="68" spans="1:31" x14ac:dyDescent="0.2">
      <c r="B68" s="24"/>
      <c r="L68" s="24"/>
    </row>
    <row r="69" spans="1:31" x14ac:dyDescent="0.2">
      <c r="B69" s="24"/>
      <c r="L69" s="24"/>
    </row>
    <row r="70" spans="1:31" x14ac:dyDescent="0.2">
      <c r="B70" s="24"/>
      <c r="L70" s="24"/>
    </row>
    <row r="71" spans="1:31" x14ac:dyDescent="0.2">
      <c r="B71" s="24"/>
      <c r="L71" s="24"/>
    </row>
    <row r="72" spans="1:31" x14ac:dyDescent="0.2">
      <c r="B72" s="24"/>
      <c r="L72" s="24"/>
    </row>
    <row r="73" spans="1:31" x14ac:dyDescent="0.2">
      <c r="B73" s="24"/>
      <c r="L73" s="24"/>
    </row>
    <row r="74" spans="1:31" x14ac:dyDescent="0.2">
      <c r="B74" s="24"/>
      <c r="L74" s="24"/>
    </row>
    <row r="75" spans="1:31" x14ac:dyDescent="0.2">
      <c r="B75" s="24"/>
      <c r="L75" s="24"/>
    </row>
    <row r="76" spans="1:31" s="33" customFormat="1" ht="13.2" x14ac:dyDescent="0.2">
      <c r="A76" s="30"/>
      <c r="B76" s="31"/>
      <c r="C76" s="30"/>
      <c r="D76" s="60" t="s">
        <v>52</v>
      </c>
      <c r="E76" s="61"/>
      <c r="F76" s="62" t="s">
        <v>53</v>
      </c>
      <c r="G76" s="60" t="s">
        <v>52</v>
      </c>
      <c r="H76" s="61"/>
      <c r="I76" s="61"/>
      <c r="J76" s="63" t="s">
        <v>53</v>
      </c>
      <c r="K76" s="61"/>
      <c r="L76" s="3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3" customFormat="1" ht="14.4" customHeight="1" x14ac:dyDescent="0.2">
      <c r="A77" s="30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3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3" customFormat="1" ht="6.9" customHeight="1" x14ac:dyDescent="0.2">
      <c r="A81" s="30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32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3" customFormat="1" ht="24.9" customHeight="1" x14ac:dyDescent="0.2">
      <c r="A82" s="30"/>
      <c r="B82" s="31"/>
      <c r="C82" s="25" t="s">
        <v>120</v>
      </c>
      <c r="D82" s="30"/>
      <c r="E82" s="30"/>
      <c r="F82" s="30"/>
      <c r="G82" s="30"/>
      <c r="H82" s="30"/>
      <c r="I82" s="30"/>
      <c r="J82" s="30"/>
      <c r="K82" s="30"/>
      <c r="L82" s="32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3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2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3" customFormat="1" ht="12" customHeight="1" x14ac:dyDescent="0.2">
      <c r="A84" s="30"/>
      <c r="B84" s="31"/>
      <c r="C84" s="27" t="s">
        <v>16</v>
      </c>
      <c r="D84" s="30"/>
      <c r="E84" s="30"/>
      <c r="F84" s="30"/>
      <c r="G84" s="30"/>
      <c r="H84" s="30"/>
      <c r="I84" s="30"/>
      <c r="J84" s="30"/>
      <c r="K84" s="30"/>
      <c r="L84" s="32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3" customFormat="1" ht="14.4" customHeight="1" x14ac:dyDescent="0.2">
      <c r="A85" s="30"/>
      <c r="B85" s="31"/>
      <c r="C85" s="30"/>
      <c r="D85" s="30"/>
      <c r="E85" s="28" t="str">
        <f>E7</f>
        <v>STAVBA 25 METROVÉHO BAZÉNU MPS LUŽÁNKY</v>
      </c>
      <c r="F85" s="29"/>
      <c r="G85" s="29"/>
      <c r="H85" s="29"/>
      <c r="I85" s="30"/>
      <c r="J85" s="30"/>
      <c r="K85" s="30"/>
      <c r="L85" s="32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3" customFormat="1" ht="12" customHeight="1" x14ac:dyDescent="0.2">
      <c r="A86" s="30"/>
      <c r="B86" s="31"/>
      <c r="C86" s="27" t="s">
        <v>116</v>
      </c>
      <c r="D86" s="30"/>
      <c r="E86" s="30"/>
      <c r="F86" s="30"/>
      <c r="G86" s="30"/>
      <c r="H86" s="30"/>
      <c r="I86" s="30"/>
      <c r="J86" s="30"/>
      <c r="K86" s="30"/>
      <c r="L86" s="32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3" customFormat="1" ht="14.4" customHeight="1" x14ac:dyDescent="0.2">
      <c r="A87" s="30"/>
      <c r="B87" s="31"/>
      <c r="C87" s="30"/>
      <c r="D87" s="30"/>
      <c r="E87" s="34" t="str">
        <f>E9</f>
        <v>IO 401 - RETENČNÍ NÁDRŽ</v>
      </c>
      <c r="F87" s="35"/>
      <c r="G87" s="35"/>
      <c r="H87" s="35"/>
      <c r="I87" s="30"/>
      <c r="J87" s="30"/>
      <c r="K87" s="30"/>
      <c r="L87" s="32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3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2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3" customFormat="1" ht="12" customHeight="1" x14ac:dyDescent="0.2">
      <c r="A89" s="30"/>
      <c r="B89" s="31"/>
      <c r="C89" s="27" t="s">
        <v>20</v>
      </c>
      <c r="D89" s="30"/>
      <c r="E89" s="30"/>
      <c r="F89" s="36" t="str">
        <f>F12</f>
        <v>Brno-Královo Pole, MPS Lužánky, ul. Sportovní 4</v>
      </c>
      <c r="G89" s="30"/>
      <c r="H89" s="30"/>
      <c r="I89" s="27" t="s">
        <v>22</v>
      </c>
      <c r="J89" s="37" t="str">
        <f>IF(J12="","",J12)</f>
        <v>30. 6. 2020</v>
      </c>
      <c r="K89" s="30"/>
      <c r="L89" s="32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3" customFormat="1" ht="6.9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32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3" customFormat="1" ht="15.6" customHeight="1" x14ac:dyDescent="0.2">
      <c r="A91" s="30"/>
      <c r="B91" s="31"/>
      <c r="C91" s="27" t="s">
        <v>24</v>
      </c>
      <c r="D91" s="30"/>
      <c r="E91" s="30"/>
      <c r="F91" s="36" t="str">
        <f>E15</f>
        <v>Statutární město Brno, Dominikánské nám. 1, Brno</v>
      </c>
      <c r="G91" s="30"/>
      <c r="H91" s="30"/>
      <c r="I91" s="27" t="s">
        <v>30</v>
      </c>
      <c r="J91" s="69" t="str">
        <f>E21</f>
        <v>Ing. P. Kučera</v>
      </c>
      <c r="K91" s="30"/>
      <c r="L91" s="32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3" customFormat="1" ht="26.4" customHeight="1" x14ac:dyDescent="0.2">
      <c r="A92" s="30"/>
      <c r="B92" s="31"/>
      <c r="C92" s="27" t="s">
        <v>28</v>
      </c>
      <c r="D92" s="30"/>
      <c r="E92" s="30"/>
      <c r="F92" s="36" t="str">
        <f>IF(E18="","",E18)</f>
        <v>Vyplň údaj</v>
      </c>
      <c r="G92" s="30"/>
      <c r="H92" s="30"/>
      <c r="I92" s="27" t="s">
        <v>33</v>
      </c>
      <c r="J92" s="69" t="str">
        <f>E24</f>
        <v>Ing. V. Potěšilová</v>
      </c>
      <c r="K92" s="30"/>
      <c r="L92" s="32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3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2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3" customFormat="1" ht="29.25" customHeight="1" x14ac:dyDescent="0.2">
      <c r="A94" s="30"/>
      <c r="B94" s="31"/>
      <c r="C94" s="70" t="s">
        <v>121</v>
      </c>
      <c r="D94" s="51"/>
      <c r="E94" s="51"/>
      <c r="F94" s="51"/>
      <c r="G94" s="51"/>
      <c r="H94" s="51"/>
      <c r="I94" s="51"/>
      <c r="J94" s="71" t="s">
        <v>122</v>
      </c>
      <c r="K94" s="51"/>
      <c r="L94" s="32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3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32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3" customFormat="1" ht="22.8" customHeight="1" x14ac:dyDescent="0.2">
      <c r="A96" s="30"/>
      <c r="B96" s="31"/>
      <c r="C96" s="72" t="s">
        <v>123</v>
      </c>
      <c r="D96" s="30"/>
      <c r="E96" s="30"/>
      <c r="F96" s="30"/>
      <c r="G96" s="30"/>
      <c r="H96" s="30"/>
      <c r="I96" s="30"/>
      <c r="J96" s="46">
        <f>J121</f>
        <v>0</v>
      </c>
      <c r="K96" s="30"/>
      <c r="L96" s="32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20" t="s">
        <v>124</v>
      </c>
    </row>
    <row r="97" spans="1:31" s="73" customFormat="1" ht="24.9" customHeight="1" x14ac:dyDescent="0.2">
      <c r="B97" s="74"/>
      <c r="D97" s="75" t="s">
        <v>125</v>
      </c>
      <c r="E97" s="76"/>
      <c r="F97" s="76"/>
      <c r="G97" s="76"/>
      <c r="H97" s="76"/>
      <c r="I97" s="76"/>
      <c r="J97" s="77">
        <f>J122</f>
        <v>0</v>
      </c>
      <c r="L97" s="74"/>
    </row>
    <row r="98" spans="1:31" s="78" customFormat="1" ht="19.95" customHeight="1" x14ac:dyDescent="0.2">
      <c r="B98" s="79"/>
      <c r="D98" s="80" t="s">
        <v>1375</v>
      </c>
      <c r="E98" s="81"/>
      <c r="F98" s="81"/>
      <c r="G98" s="81"/>
      <c r="H98" s="81"/>
      <c r="I98" s="81"/>
      <c r="J98" s="82">
        <f>J123</f>
        <v>0</v>
      </c>
      <c r="L98" s="79"/>
    </row>
    <row r="99" spans="1:31" s="78" customFormat="1" ht="19.95" customHeight="1" x14ac:dyDescent="0.2">
      <c r="B99" s="79"/>
      <c r="D99" s="80" t="s">
        <v>127</v>
      </c>
      <c r="E99" s="81"/>
      <c r="F99" s="81"/>
      <c r="G99" s="81"/>
      <c r="H99" s="81"/>
      <c r="I99" s="81"/>
      <c r="J99" s="82">
        <f>J140</f>
        <v>0</v>
      </c>
      <c r="L99" s="79"/>
    </row>
    <row r="100" spans="1:31" s="78" customFormat="1" ht="19.95" customHeight="1" x14ac:dyDescent="0.2">
      <c r="B100" s="79"/>
      <c r="D100" s="80" t="s">
        <v>128</v>
      </c>
      <c r="E100" s="81"/>
      <c r="F100" s="81"/>
      <c r="G100" s="81"/>
      <c r="H100" s="81"/>
      <c r="I100" s="81"/>
      <c r="J100" s="82">
        <f>J144</f>
        <v>0</v>
      </c>
      <c r="L100" s="79"/>
    </row>
    <row r="101" spans="1:31" s="78" customFormat="1" ht="19.95" customHeight="1" x14ac:dyDescent="0.2">
      <c r="B101" s="79"/>
      <c r="D101" s="80" t="s">
        <v>1376</v>
      </c>
      <c r="E101" s="81"/>
      <c r="F101" s="81"/>
      <c r="G101" s="81"/>
      <c r="H101" s="81"/>
      <c r="I101" s="81"/>
      <c r="J101" s="82">
        <f>J153</f>
        <v>0</v>
      </c>
      <c r="L101" s="79"/>
    </row>
    <row r="102" spans="1:31" s="33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32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33" customFormat="1" ht="6.9" customHeight="1" x14ac:dyDescent="0.2">
      <c r="A103" s="30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32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33" customFormat="1" ht="6.9" customHeight="1" x14ac:dyDescent="0.2">
      <c r="A107" s="30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32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33" customFormat="1" ht="24.9" customHeight="1" x14ac:dyDescent="0.2">
      <c r="A108" s="30"/>
      <c r="B108" s="31"/>
      <c r="C108" s="25" t="s">
        <v>141</v>
      </c>
      <c r="D108" s="30"/>
      <c r="E108" s="30"/>
      <c r="F108" s="30"/>
      <c r="G108" s="30"/>
      <c r="H108" s="30"/>
      <c r="I108" s="30"/>
      <c r="J108" s="30"/>
      <c r="K108" s="30"/>
      <c r="L108" s="32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33" customFormat="1" ht="6.9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32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33" customFormat="1" ht="12" customHeight="1" x14ac:dyDescent="0.2">
      <c r="A110" s="30"/>
      <c r="B110" s="31"/>
      <c r="C110" s="27" t="s">
        <v>16</v>
      </c>
      <c r="D110" s="30"/>
      <c r="E110" s="30"/>
      <c r="F110" s="30"/>
      <c r="G110" s="30"/>
      <c r="H110" s="30"/>
      <c r="I110" s="30"/>
      <c r="J110" s="30"/>
      <c r="K110" s="30"/>
      <c r="L110" s="32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3" customFormat="1" ht="14.4" customHeight="1" x14ac:dyDescent="0.2">
      <c r="A111" s="30"/>
      <c r="B111" s="31"/>
      <c r="C111" s="30"/>
      <c r="D111" s="30"/>
      <c r="E111" s="28" t="str">
        <f>E7</f>
        <v>STAVBA 25 METROVÉHO BAZÉNU MPS LUŽÁNKY</v>
      </c>
      <c r="F111" s="29"/>
      <c r="G111" s="29"/>
      <c r="H111" s="29"/>
      <c r="I111" s="30"/>
      <c r="J111" s="30"/>
      <c r="K111" s="30"/>
      <c r="L111" s="32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3" customFormat="1" ht="12" customHeight="1" x14ac:dyDescent="0.2">
      <c r="A112" s="30"/>
      <c r="B112" s="31"/>
      <c r="C112" s="27" t="s">
        <v>116</v>
      </c>
      <c r="D112" s="30"/>
      <c r="E112" s="30"/>
      <c r="F112" s="30"/>
      <c r="G112" s="30"/>
      <c r="H112" s="30"/>
      <c r="I112" s="30"/>
      <c r="J112" s="30"/>
      <c r="K112" s="30"/>
      <c r="L112" s="32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3" customFormat="1" ht="14.4" customHeight="1" x14ac:dyDescent="0.2">
      <c r="A113" s="30"/>
      <c r="B113" s="31"/>
      <c r="C113" s="30"/>
      <c r="D113" s="30"/>
      <c r="E113" s="34" t="str">
        <f>E9</f>
        <v>IO 401 - RETENČNÍ NÁDRŽ</v>
      </c>
      <c r="F113" s="35"/>
      <c r="G113" s="35"/>
      <c r="H113" s="35"/>
      <c r="I113" s="30"/>
      <c r="J113" s="30"/>
      <c r="K113" s="30"/>
      <c r="L113" s="32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3" customFormat="1" ht="6.9" customHeight="1" x14ac:dyDescent="0.2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32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3" customFormat="1" ht="12" customHeight="1" x14ac:dyDescent="0.2">
      <c r="A115" s="30"/>
      <c r="B115" s="31"/>
      <c r="C115" s="27" t="s">
        <v>20</v>
      </c>
      <c r="D115" s="30"/>
      <c r="E115" s="30"/>
      <c r="F115" s="36" t="str">
        <f>F12</f>
        <v>Brno-Královo Pole, MPS Lužánky, ul. Sportovní 4</v>
      </c>
      <c r="G115" s="30"/>
      <c r="H115" s="30"/>
      <c r="I115" s="27" t="s">
        <v>22</v>
      </c>
      <c r="J115" s="37" t="str">
        <f>IF(J12="","",J12)</f>
        <v>30. 6. 2020</v>
      </c>
      <c r="K115" s="30"/>
      <c r="L115" s="32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3" customFormat="1" ht="6.9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32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3" customFormat="1" ht="15.6" customHeight="1" x14ac:dyDescent="0.2">
      <c r="A117" s="30"/>
      <c r="B117" s="31"/>
      <c r="C117" s="27" t="s">
        <v>24</v>
      </c>
      <c r="D117" s="30"/>
      <c r="E117" s="30"/>
      <c r="F117" s="36" t="str">
        <f>E15</f>
        <v>Statutární město Brno, Dominikánské nám. 1, Brno</v>
      </c>
      <c r="G117" s="30"/>
      <c r="H117" s="30"/>
      <c r="I117" s="27" t="s">
        <v>30</v>
      </c>
      <c r="J117" s="69" t="str">
        <f>E21</f>
        <v>Ing. P. Kučera</v>
      </c>
      <c r="K117" s="30"/>
      <c r="L117" s="32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3" customFormat="1" ht="26.4" customHeight="1" x14ac:dyDescent="0.2">
      <c r="A118" s="30"/>
      <c r="B118" s="31"/>
      <c r="C118" s="27" t="s">
        <v>28</v>
      </c>
      <c r="D118" s="30"/>
      <c r="E118" s="30"/>
      <c r="F118" s="36" t="str">
        <f>IF(E18="","",E18)</f>
        <v>Vyplň údaj</v>
      </c>
      <c r="G118" s="30"/>
      <c r="H118" s="30"/>
      <c r="I118" s="27" t="s">
        <v>33</v>
      </c>
      <c r="J118" s="69" t="str">
        <f>E24</f>
        <v>Ing. V. Potěšilová</v>
      </c>
      <c r="K118" s="30"/>
      <c r="L118" s="32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3" customFormat="1" ht="10.3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32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93" customFormat="1" ht="29.25" customHeight="1" x14ac:dyDescent="0.2">
      <c r="A120" s="83"/>
      <c r="B120" s="84"/>
      <c r="C120" s="85" t="s">
        <v>142</v>
      </c>
      <c r="D120" s="86" t="s">
        <v>62</v>
      </c>
      <c r="E120" s="86" t="s">
        <v>58</v>
      </c>
      <c r="F120" s="86" t="s">
        <v>59</v>
      </c>
      <c r="G120" s="86" t="s">
        <v>143</v>
      </c>
      <c r="H120" s="86" t="s">
        <v>144</v>
      </c>
      <c r="I120" s="86" t="s">
        <v>145</v>
      </c>
      <c r="J120" s="87" t="s">
        <v>122</v>
      </c>
      <c r="K120" s="88" t="s">
        <v>146</v>
      </c>
      <c r="L120" s="89"/>
      <c r="M120" s="90" t="s">
        <v>1</v>
      </c>
      <c r="N120" s="91" t="s">
        <v>41</v>
      </c>
      <c r="O120" s="91" t="s">
        <v>147</v>
      </c>
      <c r="P120" s="91" t="s">
        <v>148</v>
      </c>
      <c r="Q120" s="91" t="s">
        <v>149</v>
      </c>
      <c r="R120" s="91" t="s">
        <v>150</v>
      </c>
      <c r="S120" s="91" t="s">
        <v>151</v>
      </c>
      <c r="T120" s="92" t="s">
        <v>152</v>
      </c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65" s="33" customFormat="1" ht="22.8" customHeight="1" x14ac:dyDescent="0.3">
      <c r="A121" s="30"/>
      <c r="B121" s="31"/>
      <c r="C121" s="94" t="s">
        <v>153</v>
      </c>
      <c r="D121" s="30"/>
      <c r="E121" s="30"/>
      <c r="F121" s="30"/>
      <c r="G121" s="30"/>
      <c r="H121" s="30"/>
      <c r="I121" s="30"/>
      <c r="J121" s="95">
        <f>BK121</f>
        <v>0</v>
      </c>
      <c r="K121" s="30"/>
      <c r="L121" s="31"/>
      <c r="M121" s="96"/>
      <c r="N121" s="97"/>
      <c r="O121" s="44"/>
      <c r="P121" s="98">
        <f>P122</f>
        <v>0</v>
      </c>
      <c r="Q121" s="44"/>
      <c r="R121" s="98">
        <f>R122</f>
        <v>33.795246999999996</v>
      </c>
      <c r="S121" s="44"/>
      <c r="T121" s="99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20" t="s">
        <v>76</v>
      </c>
      <c r="AU121" s="20" t="s">
        <v>124</v>
      </c>
      <c r="BK121" s="100">
        <f>BK122</f>
        <v>0</v>
      </c>
    </row>
    <row r="122" spans="1:65" s="101" customFormat="1" ht="25.95" customHeight="1" x14ac:dyDescent="0.25">
      <c r="B122" s="102"/>
      <c r="D122" s="103" t="s">
        <v>76</v>
      </c>
      <c r="E122" s="104" t="s">
        <v>154</v>
      </c>
      <c r="F122" s="104" t="s">
        <v>154</v>
      </c>
      <c r="J122" s="105">
        <f>BK122</f>
        <v>0</v>
      </c>
      <c r="L122" s="102"/>
      <c r="M122" s="106"/>
      <c r="N122" s="107"/>
      <c r="O122" s="107"/>
      <c r="P122" s="108">
        <f>P123+P140+P144+P153</f>
        <v>0</v>
      </c>
      <c r="Q122" s="107"/>
      <c r="R122" s="108">
        <f>R123+R140+R144+R153</f>
        <v>33.795246999999996</v>
      </c>
      <c r="S122" s="107"/>
      <c r="T122" s="109">
        <f>T123+T140+T144+T153</f>
        <v>0</v>
      </c>
      <c r="AR122" s="103" t="s">
        <v>85</v>
      </c>
      <c r="AT122" s="110" t="s">
        <v>76</v>
      </c>
      <c r="AU122" s="110" t="s">
        <v>77</v>
      </c>
      <c r="AY122" s="103" t="s">
        <v>155</v>
      </c>
      <c r="BK122" s="111">
        <f>BK123+BK140+BK144+BK153</f>
        <v>0</v>
      </c>
    </row>
    <row r="123" spans="1:65" s="101" customFormat="1" ht="22.8" customHeight="1" x14ac:dyDescent="0.25">
      <c r="B123" s="102"/>
      <c r="D123" s="103" t="s">
        <v>76</v>
      </c>
      <c r="E123" s="112" t="s">
        <v>170</v>
      </c>
      <c r="F123" s="112" t="s">
        <v>1377</v>
      </c>
      <c r="J123" s="113">
        <f>BK123</f>
        <v>0</v>
      </c>
      <c r="L123" s="102"/>
      <c r="M123" s="106"/>
      <c r="N123" s="107"/>
      <c r="O123" s="107"/>
      <c r="P123" s="108">
        <f>SUM(P124:P139)</f>
        <v>0</v>
      </c>
      <c r="Q123" s="107"/>
      <c r="R123" s="108">
        <f>SUM(R124:R139)</f>
        <v>33.375999999999998</v>
      </c>
      <c r="S123" s="107"/>
      <c r="T123" s="109">
        <f>SUM(T124:T139)</f>
        <v>0</v>
      </c>
      <c r="AR123" s="103" t="s">
        <v>85</v>
      </c>
      <c r="AT123" s="110" t="s">
        <v>76</v>
      </c>
      <c r="AU123" s="110" t="s">
        <v>85</v>
      </c>
      <c r="AY123" s="103" t="s">
        <v>155</v>
      </c>
      <c r="BK123" s="111">
        <f>SUM(BK124:BK139)</f>
        <v>0</v>
      </c>
    </row>
    <row r="124" spans="1:65" s="33" customFormat="1" ht="21.6" customHeight="1" x14ac:dyDescent="0.2">
      <c r="A124" s="30"/>
      <c r="B124" s="31"/>
      <c r="C124" s="114" t="s">
        <v>85</v>
      </c>
      <c r="D124" s="114" t="s">
        <v>157</v>
      </c>
      <c r="E124" s="115" t="s">
        <v>1378</v>
      </c>
      <c r="F124" s="116" t="s">
        <v>1379</v>
      </c>
      <c r="G124" s="117" t="s">
        <v>465</v>
      </c>
      <c r="H124" s="118">
        <v>1</v>
      </c>
      <c r="I124" s="4"/>
      <c r="J124" s="119">
        <f>ROUND(I124*H124,2)</f>
        <v>0</v>
      </c>
      <c r="K124" s="120"/>
      <c r="L124" s="31"/>
      <c r="M124" s="121" t="s">
        <v>1</v>
      </c>
      <c r="N124" s="122" t="s">
        <v>42</v>
      </c>
      <c r="O124" s="123"/>
      <c r="P124" s="124">
        <f>O124*H124</f>
        <v>0</v>
      </c>
      <c r="Q124" s="124">
        <v>5.7000000000000002E-2</v>
      </c>
      <c r="R124" s="124">
        <f>Q124*H124</f>
        <v>5.7000000000000002E-2</v>
      </c>
      <c r="S124" s="124">
        <v>0</v>
      </c>
      <c r="T124" s="125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26" t="s">
        <v>161</v>
      </c>
      <c r="AT124" s="126" t="s">
        <v>157</v>
      </c>
      <c r="AU124" s="126" t="s">
        <v>87</v>
      </c>
      <c r="AY124" s="20" t="s">
        <v>155</v>
      </c>
      <c r="BE124" s="127">
        <f>IF(N124="základní",J124,0)</f>
        <v>0</v>
      </c>
      <c r="BF124" s="127">
        <f>IF(N124="snížená",J124,0)</f>
        <v>0</v>
      </c>
      <c r="BG124" s="127">
        <f>IF(N124="zákl. přenesená",J124,0)</f>
        <v>0</v>
      </c>
      <c r="BH124" s="127">
        <f>IF(N124="sníž. přenesená",J124,0)</f>
        <v>0</v>
      </c>
      <c r="BI124" s="127">
        <f>IF(N124="nulová",J124,0)</f>
        <v>0</v>
      </c>
      <c r="BJ124" s="20" t="s">
        <v>85</v>
      </c>
      <c r="BK124" s="127">
        <f>ROUND(I124*H124,2)</f>
        <v>0</v>
      </c>
      <c r="BL124" s="20" t="s">
        <v>161</v>
      </c>
      <c r="BM124" s="126" t="s">
        <v>1380</v>
      </c>
    </row>
    <row r="125" spans="1:65" s="136" customFormat="1" x14ac:dyDescent="0.2">
      <c r="B125" s="137"/>
      <c r="D125" s="130" t="s">
        <v>163</v>
      </c>
      <c r="E125" s="138" t="s">
        <v>1</v>
      </c>
      <c r="F125" s="139" t="s">
        <v>85</v>
      </c>
      <c r="H125" s="140">
        <v>1</v>
      </c>
      <c r="I125" s="5"/>
      <c r="L125" s="137"/>
      <c r="M125" s="141"/>
      <c r="N125" s="142"/>
      <c r="O125" s="142"/>
      <c r="P125" s="142"/>
      <c r="Q125" s="142"/>
      <c r="R125" s="142"/>
      <c r="S125" s="142"/>
      <c r="T125" s="143"/>
      <c r="AT125" s="138" t="s">
        <v>163</v>
      </c>
      <c r="AU125" s="138" t="s">
        <v>87</v>
      </c>
      <c r="AV125" s="136" t="s">
        <v>87</v>
      </c>
      <c r="AW125" s="136" t="s">
        <v>32</v>
      </c>
      <c r="AX125" s="136" t="s">
        <v>85</v>
      </c>
      <c r="AY125" s="138" t="s">
        <v>155</v>
      </c>
    </row>
    <row r="126" spans="1:65" s="33" customFormat="1" ht="32.4" customHeight="1" x14ac:dyDescent="0.2">
      <c r="A126" s="30"/>
      <c r="B126" s="31"/>
      <c r="C126" s="114" t="s">
        <v>87</v>
      </c>
      <c r="D126" s="114" t="s">
        <v>157</v>
      </c>
      <c r="E126" s="115" t="s">
        <v>1381</v>
      </c>
      <c r="F126" s="116" t="s">
        <v>1382</v>
      </c>
      <c r="G126" s="117" t="s">
        <v>1383</v>
      </c>
      <c r="H126" s="118">
        <v>1</v>
      </c>
      <c r="I126" s="4"/>
      <c r="J126" s="119">
        <f>ROUND(I126*H126,2)</f>
        <v>0</v>
      </c>
      <c r="K126" s="120"/>
      <c r="L126" s="31"/>
      <c r="M126" s="121" t="s">
        <v>1</v>
      </c>
      <c r="N126" s="122" t="s">
        <v>42</v>
      </c>
      <c r="O126" s="123"/>
      <c r="P126" s="124">
        <f>O126*H126</f>
        <v>0</v>
      </c>
      <c r="Q126" s="124">
        <v>21.35</v>
      </c>
      <c r="R126" s="124">
        <f>Q126*H126</f>
        <v>21.35</v>
      </c>
      <c r="S126" s="124">
        <v>0</v>
      </c>
      <c r="T126" s="125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26" t="s">
        <v>161</v>
      </c>
      <c r="AT126" s="126" t="s">
        <v>157</v>
      </c>
      <c r="AU126" s="126" t="s">
        <v>87</v>
      </c>
      <c r="AY126" s="20" t="s">
        <v>155</v>
      </c>
      <c r="BE126" s="127">
        <f>IF(N126="základní",J126,0)</f>
        <v>0</v>
      </c>
      <c r="BF126" s="127">
        <f>IF(N126="snížená",J126,0)</f>
        <v>0</v>
      </c>
      <c r="BG126" s="127">
        <f>IF(N126="zákl. přenesená",J126,0)</f>
        <v>0</v>
      </c>
      <c r="BH126" s="127">
        <f>IF(N126="sníž. přenesená",J126,0)</f>
        <v>0</v>
      </c>
      <c r="BI126" s="127">
        <f>IF(N126="nulová",J126,0)</f>
        <v>0</v>
      </c>
      <c r="BJ126" s="20" t="s">
        <v>85</v>
      </c>
      <c r="BK126" s="127">
        <f>ROUND(I126*H126,2)</f>
        <v>0</v>
      </c>
      <c r="BL126" s="20" t="s">
        <v>161</v>
      </c>
      <c r="BM126" s="126" t="s">
        <v>1384</v>
      </c>
    </row>
    <row r="127" spans="1:65" s="136" customFormat="1" x14ac:dyDescent="0.2">
      <c r="B127" s="137"/>
      <c r="D127" s="130" t="s">
        <v>163</v>
      </c>
      <c r="E127" s="138" t="s">
        <v>1</v>
      </c>
      <c r="F127" s="139" t="s">
        <v>85</v>
      </c>
      <c r="H127" s="140">
        <v>1</v>
      </c>
      <c r="I127" s="5"/>
      <c r="L127" s="137"/>
      <c r="M127" s="141"/>
      <c r="N127" s="142"/>
      <c r="O127" s="142"/>
      <c r="P127" s="142"/>
      <c r="Q127" s="142"/>
      <c r="R127" s="142"/>
      <c r="S127" s="142"/>
      <c r="T127" s="143"/>
      <c r="AT127" s="138" t="s">
        <v>163</v>
      </c>
      <c r="AU127" s="138" t="s">
        <v>87</v>
      </c>
      <c r="AV127" s="136" t="s">
        <v>87</v>
      </c>
      <c r="AW127" s="136" t="s">
        <v>32</v>
      </c>
      <c r="AX127" s="136" t="s">
        <v>85</v>
      </c>
      <c r="AY127" s="138" t="s">
        <v>155</v>
      </c>
    </row>
    <row r="128" spans="1:65" s="33" customFormat="1" ht="21.6" customHeight="1" x14ac:dyDescent="0.2">
      <c r="A128" s="30"/>
      <c r="B128" s="31"/>
      <c r="C128" s="114" t="s">
        <v>170</v>
      </c>
      <c r="D128" s="114" t="s">
        <v>157</v>
      </c>
      <c r="E128" s="115" t="s">
        <v>1385</v>
      </c>
      <c r="F128" s="116" t="s">
        <v>1386</v>
      </c>
      <c r="G128" s="117" t="s">
        <v>1383</v>
      </c>
      <c r="H128" s="118">
        <v>1</v>
      </c>
      <c r="I128" s="4"/>
      <c r="J128" s="119">
        <f>ROUND(I128*H128,2)</f>
        <v>0</v>
      </c>
      <c r="K128" s="120"/>
      <c r="L128" s="31"/>
      <c r="M128" s="121" t="s">
        <v>1</v>
      </c>
      <c r="N128" s="122" t="s">
        <v>42</v>
      </c>
      <c r="O128" s="123"/>
      <c r="P128" s="124">
        <f>O128*H128</f>
        <v>0</v>
      </c>
      <c r="Q128" s="124">
        <v>11.13</v>
      </c>
      <c r="R128" s="124">
        <f>Q128*H128</f>
        <v>11.13</v>
      </c>
      <c r="S128" s="124">
        <v>0</v>
      </c>
      <c r="T128" s="12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26" t="s">
        <v>161</v>
      </c>
      <c r="AT128" s="126" t="s">
        <v>157</v>
      </c>
      <c r="AU128" s="126" t="s">
        <v>87</v>
      </c>
      <c r="AY128" s="20" t="s">
        <v>155</v>
      </c>
      <c r="BE128" s="127">
        <f>IF(N128="základní",J128,0)</f>
        <v>0</v>
      </c>
      <c r="BF128" s="127">
        <f>IF(N128="snížená",J128,0)</f>
        <v>0</v>
      </c>
      <c r="BG128" s="127">
        <f>IF(N128="zákl. přenesená",J128,0)</f>
        <v>0</v>
      </c>
      <c r="BH128" s="127">
        <f>IF(N128="sníž. přenesená",J128,0)</f>
        <v>0</v>
      </c>
      <c r="BI128" s="127">
        <f>IF(N128="nulová",J128,0)</f>
        <v>0</v>
      </c>
      <c r="BJ128" s="20" t="s">
        <v>85</v>
      </c>
      <c r="BK128" s="127">
        <f>ROUND(I128*H128,2)</f>
        <v>0</v>
      </c>
      <c r="BL128" s="20" t="s">
        <v>161</v>
      </c>
      <c r="BM128" s="126" t="s">
        <v>1387</v>
      </c>
    </row>
    <row r="129" spans="1:65" s="136" customFormat="1" x14ac:dyDescent="0.2">
      <c r="B129" s="137"/>
      <c r="D129" s="130" t="s">
        <v>163</v>
      </c>
      <c r="E129" s="138" t="s">
        <v>1</v>
      </c>
      <c r="F129" s="139" t="s">
        <v>85</v>
      </c>
      <c r="H129" s="140">
        <v>1</v>
      </c>
      <c r="I129" s="5"/>
      <c r="L129" s="137"/>
      <c r="M129" s="141"/>
      <c r="N129" s="142"/>
      <c r="O129" s="142"/>
      <c r="P129" s="142"/>
      <c r="Q129" s="142"/>
      <c r="R129" s="142"/>
      <c r="S129" s="142"/>
      <c r="T129" s="143"/>
      <c r="AT129" s="138" t="s">
        <v>163</v>
      </c>
      <c r="AU129" s="138" t="s">
        <v>87</v>
      </c>
      <c r="AV129" s="136" t="s">
        <v>87</v>
      </c>
      <c r="AW129" s="136" t="s">
        <v>32</v>
      </c>
      <c r="AX129" s="136" t="s">
        <v>85</v>
      </c>
      <c r="AY129" s="138" t="s">
        <v>155</v>
      </c>
    </row>
    <row r="130" spans="1:65" s="33" customFormat="1" ht="14.4" customHeight="1" x14ac:dyDescent="0.2">
      <c r="A130" s="30"/>
      <c r="B130" s="31"/>
      <c r="C130" s="114" t="s">
        <v>161</v>
      </c>
      <c r="D130" s="114" t="s">
        <v>157</v>
      </c>
      <c r="E130" s="115" t="s">
        <v>1388</v>
      </c>
      <c r="F130" s="116" t="s">
        <v>1389</v>
      </c>
      <c r="G130" s="117" t="s">
        <v>465</v>
      </c>
      <c r="H130" s="118">
        <v>1</v>
      </c>
      <c r="I130" s="4"/>
      <c r="J130" s="119">
        <f>ROUND(I130*H130,2)</f>
        <v>0</v>
      </c>
      <c r="K130" s="120"/>
      <c r="L130" s="31"/>
      <c r="M130" s="121" t="s">
        <v>1</v>
      </c>
      <c r="N130" s="122" t="s">
        <v>42</v>
      </c>
      <c r="O130" s="123"/>
      <c r="P130" s="124">
        <f>O130*H130</f>
        <v>0</v>
      </c>
      <c r="Q130" s="124">
        <v>0</v>
      </c>
      <c r="R130" s="124">
        <f>Q130*H130</f>
        <v>0</v>
      </c>
      <c r="S130" s="124">
        <v>0</v>
      </c>
      <c r="T130" s="125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26" t="s">
        <v>161</v>
      </c>
      <c r="AT130" s="126" t="s">
        <v>157</v>
      </c>
      <c r="AU130" s="126" t="s">
        <v>87</v>
      </c>
      <c r="AY130" s="20" t="s">
        <v>155</v>
      </c>
      <c r="BE130" s="127">
        <f>IF(N130="základní",J130,0)</f>
        <v>0</v>
      </c>
      <c r="BF130" s="127">
        <f>IF(N130="snížená",J130,0)</f>
        <v>0</v>
      </c>
      <c r="BG130" s="127">
        <f>IF(N130="zákl. přenesená",J130,0)</f>
        <v>0</v>
      </c>
      <c r="BH130" s="127">
        <f>IF(N130="sníž. přenesená",J130,0)</f>
        <v>0</v>
      </c>
      <c r="BI130" s="127">
        <f>IF(N130="nulová",J130,0)</f>
        <v>0</v>
      </c>
      <c r="BJ130" s="20" t="s">
        <v>85</v>
      </c>
      <c r="BK130" s="127">
        <f>ROUND(I130*H130,2)</f>
        <v>0</v>
      </c>
      <c r="BL130" s="20" t="s">
        <v>161</v>
      </c>
      <c r="BM130" s="126" t="s">
        <v>1390</v>
      </c>
    </row>
    <row r="131" spans="1:65" s="136" customFormat="1" x14ac:dyDescent="0.2">
      <c r="B131" s="137"/>
      <c r="D131" s="130" t="s">
        <v>163</v>
      </c>
      <c r="E131" s="138" t="s">
        <v>1</v>
      </c>
      <c r="F131" s="139" t="s">
        <v>85</v>
      </c>
      <c r="H131" s="140">
        <v>1</v>
      </c>
      <c r="I131" s="5"/>
      <c r="L131" s="137"/>
      <c r="M131" s="141"/>
      <c r="N131" s="142"/>
      <c r="O131" s="142"/>
      <c r="P131" s="142"/>
      <c r="Q131" s="142"/>
      <c r="R131" s="142"/>
      <c r="S131" s="142"/>
      <c r="T131" s="143"/>
      <c r="AT131" s="138" t="s">
        <v>163</v>
      </c>
      <c r="AU131" s="138" t="s">
        <v>87</v>
      </c>
      <c r="AV131" s="136" t="s">
        <v>87</v>
      </c>
      <c r="AW131" s="136" t="s">
        <v>32</v>
      </c>
      <c r="AX131" s="136" t="s">
        <v>85</v>
      </c>
      <c r="AY131" s="138" t="s">
        <v>155</v>
      </c>
    </row>
    <row r="132" spans="1:65" s="33" customFormat="1" ht="14.4" customHeight="1" x14ac:dyDescent="0.2">
      <c r="A132" s="30"/>
      <c r="B132" s="31"/>
      <c r="C132" s="114" t="s">
        <v>179</v>
      </c>
      <c r="D132" s="114" t="s">
        <v>157</v>
      </c>
      <c r="E132" s="115" t="s">
        <v>1391</v>
      </c>
      <c r="F132" s="116" t="s">
        <v>1392</v>
      </c>
      <c r="G132" s="117" t="s">
        <v>218</v>
      </c>
      <c r="H132" s="118">
        <v>1</v>
      </c>
      <c r="I132" s="4"/>
      <c r="J132" s="119">
        <f>ROUND(I132*H132,2)</f>
        <v>0</v>
      </c>
      <c r="K132" s="120"/>
      <c r="L132" s="31"/>
      <c r="M132" s="121" t="s">
        <v>1</v>
      </c>
      <c r="N132" s="122" t="s">
        <v>42</v>
      </c>
      <c r="O132" s="123"/>
      <c r="P132" s="124">
        <f>O132*H132</f>
        <v>0</v>
      </c>
      <c r="Q132" s="124">
        <v>0</v>
      </c>
      <c r="R132" s="124">
        <f>Q132*H132</f>
        <v>0</v>
      </c>
      <c r="S132" s="124">
        <v>0</v>
      </c>
      <c r="T132" s="125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26" t="s">
        <v>161</v>
      </c>
      <c r="AT132" s="126" t="s">
        <v>157</v>
      </c>
      <c r="AU132" s="126" t="s">
        <v>87</v>
      </c>
      <c r="AY132" s="20" t="s">
        <v>155</v>
      </c>
      <c r="BE132" s="127">
        <f>IF(N132="základní",J132,0)</f>
        <v>0</v>
      </c>
      <c r="BF132" s="127">
        <f>IF(N132="snížená",J132,0)</f>
        <v>0</v>
      </c>
      <c r="BG132" s="127">
        <f>IF(N132="zákl. přenesená",J132,0)</f>
        <v>0</v>
      </c>
      <c r="BH132" s="127">
        <f>IF(N132="sníž. přenesená",J132,0)</f>
        <v>0</v>
      </c>
      <c r="BI132" s="127">
        <f>IF(N132="nulová",J132,0)</f>
        <v>0</v>
      </c>
      <c r="BJ132" s="20" t="s">
        <v>85</v>
      </c>
      <c r="BK132" s="127">
        <f>ROUND(I132*H132,2)</f>
        <v>0</v>
      </c>
      <c r="BL132" s="20" t="s">
        <v>161</v>
      </c>
      <c r="BM132" s="126" t="s">
        <v>1393</v>
      </c>
    </row>
    <row r="133" spans="1:65" s="136" customFormat="1" x14ac:dyDescent="0.2">
      <c r="B133" s="137"/>
      <c r="D133" s="130" t="s">
        <v>163</v>
      </c>
      <c r="E133" s="138" t="s">
        <v>1</v>
      </c>
      <c r="F133" s="139" t="s">
        <v>85</v>
      </c>
      <c r="H133" s="140">
        <v>1</v>
      </c>
      <c r="I133" s="5"/>
      <c r="L133" s="137"/>
      <c r="M133" s="141"/>
      <c r="N133" s="142"/>
      <c r="O133" s="142"/>
      <c r="P133" s="142"/>
      <c r="Q133" s="142"/>
      <c r="R133" s="142"/>
      <c r="S133" s="142"/>
      <c r="T133" s="143"/>
      <c r="AT133" s="138" t="s">
        <v>163</v>
      </c>
      <c r="AU133" s="138" t="s">
        <v>87</v>
      </c>
      <c r="AV133" s="136" t="s">
        <v>87</v>
      </c>
      <c r="AW133" s="136" t="s">
        <v>32</v>
      </c>
      <c r="AX133" s="136" t="s">
        <v>85</v>
      </c>
      <c r="AY133" s="138" t="s">
        <v>155</v>
      </c>
    </row>
    <row r="134" spans="1:65" s="33" customFormat="1" ht="14.4" customHeight="1" x14ac:dyDescent="0.2">
      <c r="A134" s="30"/>
      <c r="B134" s="31"/>
      <c r="C134" s="114" t="s">
        <v>184</v>
      </c>
      <c r="D134" s="114" t="s">
        <v>157</v>
      </c>
      <c r="E134" s="115" t="s">
        <v>1394</v>
      </c>
      <c r="F134" s="116" t="s">
        <v>1395</v>
      </c>
      <c r="G134" s="117" t="s">
        <v>218</v>
      </c>
      <c r="H134" s="118">
        <v>1</v>
      </c>
      <c r="I134" s="4"/>
      <c r="J134" s="119">
        <f>ROUND(I134*H134,2)</f>
        <v>0</v>
      </c>
      <c r="K134" s="120"/>
      <c r="L134" s="31"/>
      <c r="M134" s="121" t="s">
        <v>1</v>
      </c>
      <c r="N134" s="122" t="s">
        <v>42</v>
      </c>
      <c r="O134" s="123"/>
      <c r="P134" s="124">
        <f>O134*H134</f>
        <v>0</v>
      </c>
      <c r="Q134" s="124">
        <v>0</v>
      </c>
      <c r="R134" s="124">
        <f>Q134*H134</f>
        <v>0</v>
      </c>
      <c r="S134" s="124">
        <v>0</v>
      </c>
      <c r="T134" s="12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26" t="s">
        <v>161</v>
      </c>
      <c r="AT134" s="126" t="s">
        <v>157</v>
      </c>
      <c r="AU134" s="126" t="s">
        <v>87</v>
      </c>
      <c r="AY134" s="20" t="s">
        <v>155</v>
      </c>
      <c r="BE134" s="127">
        <f>IF(N134="základní",J134,0)</f>
        <v>0</v>
      </c>
      <c r="BF134" s="127">
        <f>IF(N134="snížená",J134,0)</f>
        <v>0</v>
      </c>
      <c r="BG134" s="127">
        <f>IF(N134="zákl. přenesená",J134,0)</f>
        <v>0</v>
      </c>
      <c r="BH134" s="127">
        <f>IF(N134="sníž. přenesená",J134,0)</f>
        <v>0</v>
      </c>
      <c r="BI134" s="127">
        <f>IF(N134="nulová",J134,0)</f>
        <v>0</v>
      </c>
      <c r="BJ134" s="20" t="s">
        <v>85</v>
      </c>
      <c r="BK134" s="127">
        <f>ROUND(I134*H134,2)</f>
        <v>0</v>
      </c>
      <c r="BL134" s="20" t="s">
        <v>161</v>
      </c>
      <c r="BM134" s="126" t="s">
        <v>1396</v>
      </c>
    </row>
    <row r="135" spans="1:65" s="136" customFormat="1" x14ac:dyDescent="0.2">
      <c r="B135" s="137"/>
      <c r="D135" s="130" t="s">
        <v>163</v>
      </c>
      <c r="E135" s="138" t="s">
        <v>1</v>
      </c>
      <c r="F135" s="139" t="s">
        <v>85</v>
      </c>
      <c r="H135" s="140">
        <v>1</v>
      </c>
      <c r="I135" s="5"/>
      <c r="L135" s="137"/>
      <c r="M135" s="141"/>
      <c r="N135" s="142"/>
      <c r="O135" s="142"/>
      <c r="P135" s="142"/>
      <c r="Q135" s="142"/>
      <c r="R135" s="142"/>
      <c r="S135" s="142"/>
      <c r="T135" s="143"/>
      <c r="AT135" s="138" t="s">
        <v>163</v>
      </c>
      <c r="AU135" s="138" t="s">
        <v>87</v>
      </c>
      <c r="AV135" s="136" t="s">
        <v>87</v>
      </c>
      <c r="AW135" s="136" t="s">
        <v>32</v>
      </c>
      <c r="AX135" s="136" t="s">
        <v>85</v>
      </c>
      <c r="AY135" s="138" t="s">
        <v>155</v>
      </c>
    </row>
    <row r="136" spans="1:65" s="33" customFormat="1" ht="21.6" customHeight="1" x14ac:dyDescent="0.2">
      <c r="A136" s="30"/>
      <c r="B136" s="31"/>
      <c r="C136" s="152" t="s">
        <v>189</v>
      </c>
      <c r="D136" s="152" t="s">
        <v>190</v>
      </c>
      <c r="E136" s="153" t="s">
        <v>1397</v>
      </c>
      <c r="F136" s="154" t="s">
        <v>1398</v>
      </c>
      <c r="G136" s="155" t="s">
        <v>218</v>
      </c>
      <c r="H136" s="156">
        <v>1</v>
      </c>
      <c r="I136" s="8"/>
      <c r="J136" s="157">
        <f>ROUND(I136*H136,2)</f>
        <v>0</v>
      </c>
      <c r="K136" s="158"/>
      <c r="L136" s="159"/>
      <c r="M136" s="160" t="s">
        <v>1</v>
      </c>
      <c r="N136" s="161" t="s">
        <v>42</v>
      </c>
      <c r="O136" s="123"/>
      <c r="P136" s="124">
        <f>O136*H136</f>
        <v>0</v>
      </c>
      <c r="Q136" s="124">
        <v>0.254</v>
      </c>
      <c r="R136" s="124">
        <f>Q136*H136</f>
        <v>0.254</v>
      </c>
      <c r="S136" s="124">
        <v>0</v>
      </c>
      <c r="T136" s="12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26" t="s">
        <v>194</v>
      </c>
      <c r="AT136" s="126" t="s">
        <v>190</v>
      </c>
      <c r="AU136" s="126" t="s">
        <v>87</v>
      </c>
      <c r="AY136" s="20" t="s">
        <v>155</v>
      </c>
      <c r="BE136" s="127">
        <f>IF(N136="základní",J136,0)</f>
        <v>0</v>
      </c>
      <c r="BF136" s="127">
        <f>IF(N136="snížená",J136,0)</f>
        <v>0</v>
      </c>
      <c r="BG136" s="127">
        <f>IF(N136="zákl. přenesená",J136,0)</f>
        <v>0</v>
      </c>
      <c r="BH136" s="127">
        <f>IF(N136="sníž. přenesená",J136,0)</f>
        <v>0</v>
      </c>
      <c r="BI136" s="127">
        <f>IF(N136="nulová",J136,0)</f>
        <v>0</v>
      </c>
      <c r="BJ136" s="20" t="s">
        <v>85</v>
      </c>
      <c r="BK136" s="127">
        <f>ROUND(I136*H136,2)</f>
        <v>0</v>
      </c>
      <c r="BL136" s="20" t="s">
        <v>161</v>
      </c>
      <c r="BM136" s="126" t="s">
        <v>1399</v>
      </c>
    </row>
    <row r="137" spans="1:65" s="136" customFormat="1" x14ac:dyDescent="0.2">
      <c r="B137" s="137"/>
      <c r="D137" s="130" t="s">
        <v>163</v>
      </c>
      <c r="E137" s="138" t="s">
        <v>1</v>
      </c>
      <c r="F137" s="139" t="s">
        <v>85</v>
      </c>
      <c r="H137" s="140">
        <v>1</v>
      </c>
      <c r="I137" s="5"/>
      <c r="L137" s="137"/>
      <c r="M137" s="141"/>
      <c r="N137" s="142"/>
      <c r="O137" s="142"/>
      <c r="P137" s="142"/>
      <c r="Q137" s="142"/>
      <c r="R137" s="142"/>
      <c r="S137" s="142"/>
      <c r="T137" s="143"/>
      <c r="AT137" s="138" t="s">
        <v>163</v>
      </c>
      <c r="AU137" s="138" t="s">
        <v>87</v>
      </c>
      <c r="AV137" s="136" t="s">
        <v>87</v>
      </c>
      <c r="AW137" s="136" t="s">
        <v>32</v>
      </c>
      <c r="AX137" s="136" t="s">
        <v>85</v>
      </c>
      <c r="AY137" s="138" t="s">
        <v>155</v>
      </c>
    </row>
    <row r="138" spans="1:65" s="33" customFormat="1" ht="21.6" customHeight="1" x14ac:dyDescent="0.2">
      <c r="A138" s="30"/>
      <c r="B138" s="31"/>
      <c r="C138" s="152" t="s">
        <v>194</v>
      </c>
      <c r="D138" s="152" t="s">
        <v>190</v>
      </c>
      <c r="E138" s="153" t="s">
        <v>1400</v>
      </c>
      <c r="F138" s="154" t="s">
        <v>1401</v>
      </c>
      <c r="G138" s="155" t="s">
        <v>218</v>
      </c>
      <c r="H138" s="156">
        <v>1</v>
      </c>
      <c r="I138" s="8"/>
      <c r="J138" s="157">
        <f>ROUND(I138*H138,2)</f>
        <v>0</v>
      </c>
      <c r="K138" s="158"/>
      <c r="L138" s="159"/>
      <c r="M138" s="160" t="s">
        <v>1</v>
      </c>
      <c r="N138" s="161" t="s">
        <v>42</v>
      </c>
      <c r="O138" s="123"/>
      <c r="P138" s="124">
        <f>O138*H138</f>
        <v>0</v>
      </c>
      <c r="Q138" s="124">
        <v>0.58499999999999996</v>
      </c>
      <c r="R138" s="124">
        <f>Q138*H138</f>
        <v>0.58499999999999996</v>
      </c>
      <c r="S138" s="124">
        <v>0</v>
      </c>
      <c r="T138" s="12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26" t="s">
        <v>194</v>
      </c>
      <c r="AT138" s="126" t="s">
        <v>190</v>
      </c>
      <c r="AU138" s="126" t="s">
        <v>87</v>
      </c>
      <c r="AY138" s="20" t="s">
        <v>155</v>
      </c>
      <c r="BE138" s="127">
        <f>IF(N138="základní",J138,0)</f>
        <v>0</v>
      </c>
      <c r="BF138" s="127">
        <f>IF(N138="snížená",J138,0)</f>
        <v>0</v>
      </c>
      <c r="BG138" s="127">
        <f>IF(N138="zákl. přenesená",J138,0)</f>
        <v>0</v>
      </c>
      <c r="BH138" s="127">
        <f>IF(N138="sníž. přenesená",J138,0)</f>
        <v>0</v>
      </c>
      <c r="BI138" s="127">
        <f>IF(N138="nulová",J138,0)</f>
        <v>0</v>
      </c>
      <c r="BJ138" s="20" t="s">
        <v>85</v>
      </c>
      <c r="BK138" s="127">
        <f>ROUND(I138*H138,2)</f>
        <v>0</v>
      </c>
      <c r="BL138" s="20" t="s">
        <v>161</v>
      </c>
      <c r="BM138" s="126" t="s">
        <v>1402</v>
      </c>
    </row>
    <row r="139" spans="1:65" s="136" customFormat="1" x14ac:dyDescent="0.2">
      <c r="B139" s="137"/>
      <c r="D139" s="130" t="s">
        <v>163</v>
      </c>
      <c r="E139" s="138" t="s">
        <v>1</v>
      </c>
      <c r="F139" s="139" t="s">
        <v>85</v>
      </c>
      <c r="H139" s="140">
        <v>1</v>
      </c>
      <c r="I139" s="5"/>
      <c r="L139" s="137"/>
      <c r="M139" s="141"/>
      <c r="N139" s="142"/>
      <c r="O139" s="142"/>
      <c r="P139" s="142"/>
      <c r="Q139" s="142"/>
      <c r="R139" s="142"/>
      <c r="S139" s="142"/>
      <c r="T139" s="143"/>
      <c r="AT139" s="138" t="s">
        <v>163</v>
      </c>
      <c r="AU139" s="138" t="s">
        <v>87</v>
      </c>
      <c r="AV139" s="136" t="s">
        <v>87</v>
      </c>
      <c r="AW139" s="136" t="s">
        <v>32</v>
      </c>
      <c r="AX139" s="136" t="s">
        <v>85</v>
      </c>
      <c r="AY139" s="138" t="s">
        <v>155</v>
      </c>
    </row>
    <row r="140" spans="1:65" s="101" customFormat="1" ht="22.8" customHeight="1" x14ac:dyDescent="0.25">
      <c r="B140" s="102"/>
      <c r="D140" s="103" t="s">
        <v>76</v>
      </c>
      <c r="E140" s="112" t="s">
        <v>161</v>
      </c>
      <c r="F140" s="112" t="s">
        <v>197</v>
      </c>
      <c r="I140" s="3"/>
      <c r="J140" s="113">
        <f>BK140</f>
        <v>0</v>
      </c>
      <c r="L140" s="102"/>
      <c r="M140" s="106"/>
      <c r="N140" s="107"/>
      <c r="O140" s="107"/>
      <c r="P140" s="108">
        <f>SUM(P141:P143)</f>
        <v>0</v>
      </c>
      <c r="Q140" s="107"/>
      <c r="R140" s="108">
        <f>SUM(R141:R143)</f>
        <v>0</v>
      </c>
      <c r="S140" s="107"/>
      <c r="T140" s="109">
        <f>SUM(T141:T143)</f>
        <v>0</v>
      </c>
      <c r="AR140" s="103" t="s">
        <v>85</v>
      </c>
      <c r="AT140" s="110" t="s">
        <v>76</v>
      </c>
      <c r="AU140" s="110" t="s">
        <v>85</v>
      </c>
      <c r="AY140" s="103" t="s">
        <v>155</v>
      </c>
      <c r="BK140" s="111">
        <f>SUM(BK141:BK143)</f>
        <v>0</v>
      </c>
    </row>
    <row r="141" spans="1:65" s="33" customFormat="1" ht="21.6" customHeight="1" x14ac:dyDescent="0.2">
      <c r="A141" s="30"/>
      <c r="B141" s="31"/>
      <c r="C141" s="114" t="s">
        <v>202</v>
      </c>
      <c r="D141" s="114" t="s">
        <v>157</v>
      </c>
      <c r="E141" s="115" t="s">
        <v>198</v>
      </c>
      <c r="F141" s="116" t="s">
        <v>199</v>
      </c>
      <c r="G141" s="117" t="s">
        <v>160</v>
      </c>
      <c r="H141" s="118">
        <v>4.12</v>
      </c>
      <c r="I141" s="4"/>
      <c r="J141" s="119">
        <f>ROUND(I141*H141,2)</f>
        <v>0</v>
      </c>
      <c r="K141" s="120"/>
      <c r="L141" s="31"/>
      <c r="M141" s="121" t="s">
        <v>1</v>
      </c>
      <c r="N141" s="122" t="s">
        <v>42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</v>
      </c>
      <c r="T141" s="12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26" t="s">
        <v>161</v>
      </c>
      <c r="AT141" s="126" t="s">
        <v>157</v>
      </c>
      <c r="AU141" s="126" t="s">
        <v>87</v>
      </c>
      <c r="AY141" s="20" t="s">
        <v>155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20" t="s">
        <v>85</v>
      </c>
      <c r="BK141" s="127">
        <f>ROUND(I141*H141,2)</f>
        <v>0</v>
      </c>
      <c r="BL141" s="20" t="s">
        <v>161</v>
      </c>
      <c r="BM141" s="126" t="s">
        <v>1403</v>
      </c>
    </row>
    <row r="142" spans="1:65" s="136" customFormat="1" x14ac:dyDescent="0.2">
      <c r="B142" s="137"/>
      <c r="D142" s="130" t="s">
        <v>163</v>
      </c>
      <c r="E142" s="138" t="s">
        <v>1</v>
      </c>
      <c r="F142" s="139" t="s">
        <v>1404</v>
      </c>
      <c r="H142" s="140">
        <v>4.12</v>
      </c>
      <c r="I142" s="5"/>
      <c r="L142" s="137"/>
      <c r="M142" s="141"/>
      <c r="N142" s="142"/>
      <c r="O142" s="142"/>
      <c r="P142" s="142"/>
      <c r="Q142" s="142"/>
      <c r="R142" s="142"/>
      <c r="S142" s="142"/>
      <c r="T142" s="143"/>
      <c r="AT142" s="138" t="s">
        <v>163</v>
      </c>
      <c r="AU142" s="138" t="s">
        <v>87</v>
      </c>
      <c r="AV142" s="136" t="s">
        <v>87</v>
      </c>
      <c r="AW142" s="136" t="s">
        <v>32</v>
      </c>
      <c r="AX142" s="136" t="s">
        <v>77</v>
      </c>
      <c r="AY142" s="138" t="s">
        <v>155</v>
      </c>
    </row>
    <row r="143" spans="1:65" s="144" customFormat="1" x14ac:dyDescent="0.2">
      <c r="B143" s="145"/>
      <c r="D143" s="130" t="s">
        <v>163</v>
      </c>
      <c r="E143" s="146" t="s">
        <v>100</v>
      </c>
      <c r="F143" s="147" t="s">
        <v>165</v>
      </c>
      <c r="H143" s="148">
        <v>4.12</v>
      </c>
      <c r="I143" s="6"/>
      <c r="L143" s="145"/>
      <c r="M143" s="149"/>
      <c r="N143" s="150"/>
      <c r="O143" s="150"/>
      <c r="P143" s="150"/>
      <c r="Q143" s="150"/>
      <c r="R143" s="150"/>
      <c r="S143" s="150"/>
      <c r="T143" s="151"/>
      <c r="AT143" s="146" t="s">
        <v>163</v>
      </c>
      <c r="AU143" s="146" t="s">
        <v>87</v>
      </c>
      <c r="AV143" s="144" t="s">
        <v>161</v>
      </c>
      <c r="AW143" s="144" t="s">
        <v>32</v>
      </c>
      <c r="AX143" s="144" t="s">
        <v>85</v>
      </c>
      <c r="AY143" s="146" t="s">
        <v>155</v>
      </c>
    </row>
    <row r="144" spans="1:65" s="101" customFormat="1" ht="22.8" customHeight="1" x14ac:dyDescent="0.25">
      <c r="B144" s="102"/>
      <c r="D144" s="103" t="s">
        <v>76</v>
      </c>
      <c r="E144" s="112" t="s">
        <v>194</v>
      </c>
      <c r="F144" s="112" t="s">
        <v>214</v>
      </c>
      <c r="I144" s="3"/>
      <c r="J144" s="113">
        <f>BK144</f>
        <v>0</v>
      </c>
      <c r="L144" s="102"/>
      <c r="M144" s="106"/>
      <c r="N144" s="107"/>
      <c r="O144" s="107"/>
      <c r="P144" s="108">
        <f>SUM(P145:P152)</f>
        <v>0</v>
      </c>
      <c r="Q144" s="107"/>
      <c r="R144" s="108">
        <f>SUM(R145:R152)</f>
        <v>0.41924700000000004</v>
      </c>
      <c r="S144" s="107"/>
      <c r="T144" s="109">
        <f>SUM(T145:T152)</f>
        <v>0</v>
      </c>
      <c r="AR144" s="103" t="s">
        <v>85</v>
      </c>
      <c r="AT144" s="110" t="s">
        <v>76</v>
      </c>
      <c r="AU144" s="110" t="s">
        <v>85</v>
      </c>
      <c r="AY144" s="103" t="s">
        <v>155</v>
      </c>
      <c r="BK144" s="111">
        <f>SUM(BK145:BK152)</f>
        <v>0</v>
      </c>
    </row>
    <row r="145" spans="1:65" s="33" customFormat="1" ht="21.6" customHeight="1" x14ac:dyDescent="0.2">
      <c r="A145" s="30"/>
      <c r="B145" s="31"/>
      <c r="C145" s="114" t="s">
        <v>208</v>
      </c>
      <c r="D145" s="114" t="s">
        <v>157</v>
      </c>
      <c r="E145" s="115" t="s">
        <v>290</v>
      </c>
      <c r="F145" s="116" t="s">
        <v>291</v>
      </c>
      <c r="G145" s="117" t="s">
        <v>292</v>
      </c>
      <c r="H145" s="118">
        <v>2</v>
      </c>
      <c r="I145" s="4"/>
      <c r="J145" s="119">
        <f>ROUND(I145*H145,2)</f>
        <v>0</v>
      </c>
      <c r="K145" s="120"/>
      <c r="L145" s="31"/>
      <c r="M145" s="121" t="s">
        <v>1</v>
      </c>
      <c r="N145" s="122" t="s">
        <v>42</v>
      </c>
      <c r="O145" s="123"/>
      <c r="P145" s="124">
        <f>O145*H145</f>
        <v>0</v>
      </c>
      <c r="Q145" s="124">
        <v>1.0000000000000001E-5</v>
      </c>
      <c r="R145" s="124">
        <f>Q145*H145</f>
        <v>2.0000000000000002E-5</v>
      </c>
      <c r="S145" s="124">
        <v>0</v>
      </c>
      <c r="T145" s="12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26" t="s">
        <v>161</v>
      </c>
      <c r="AT145" s="126" t="s">
        <v>157</v>
      </c>
      <c r="AU145" s="126" t="s">
        <v>87</v>
      </c>
      <c r="AY145" s="20" t="s">
        <v>155</v>
      </c>
      <c r="BE145" s="127">
        <f>IF(N145="základní",J145,0)</f>
        <v>0</v>
      </c>
      <c r="BF145" s="127">
        <f>IF(N145="snížená",J145,0)</f>
        <v>0</v>
      </c>
      <c r="BG145" s="127">
        <f>IF(N145="zákl. přenesená",J145,0)</f>
        <v>0</v>
      </c>
      <c r="BH145" s="127">
        <f>IF(N145="sníž. přenesená",J145,0)</f>
        <v>0</v>
      </c>
      <c r="BI145" s="127">
        <f>IF(N145="nulová",J145,0)</f>
        <v>0</v>
      </c>
      <c r="BJ145" s="20" t="s">
        <v>85</v>
      </c>
      <c r="BK145" s="127">
        <f>ROUND(I145*H145,2)</f>
        <v>0</v>
      </c>
      <c r="BL145" s="20" t="s">
        <v>161</v>
      </c>
      <c r="BM145" s="126" t="s">
        <v>1405</v>
      </c>
    </row>
    <row r="146" spans="1:65" s="136" customFormat="1" x14ac:dyDescent="0.2">
      <c r="B146" s="137"/>
      <c r="D146" s="130" t="s">
        <v>163</v>
      </c>
      <c r="E146" s="138" t="s">
        <v>1</v>
      </c>
      <c r="F146" s="139" t="s">
        <v>87</v>
      </c>
      <c r="H146" s="140">
        <v>2</v>
      </c>
      <c r="I146" s="5"/>
      <c r="L146" s="137"/>
      <c r="M146" s="141"/>
      <c r="N146" s="142"/>
      <c r="O146" s="142"/>
      <c r="P146" s="142"/>
      <c r="Q146" s="142"/>
      <c r="R146" s="142"/>
      <c r="S146" s="142"/>
      <c r="T146" s="143"/>
      <c r="AT146" s="138" t="s">
        <v>163</v>
      </c>
      <c r="AU146" s="138" t="s">
        <v>87</v>
      </c>
      <c r="AV146" s="136" t="s">
        <v>87</v>
      </c>
      <c r="AW146" s="136" t="s">
        <v>32</v>
      </c>
      <c r="AX146" s="136" t="s">
        <v>85</v>
      </c>
      <c r="AY146" s="138" t="s">
        <v>155</v>
      </c>
    </row>
    <row r="147" spans="1:65" s="33" customFormat="1" ht="21.6" customHeight="1" x14ac:dyDescent="0.2">
      <c r="A147" s="30"/>
      <c r="B147" s="31"/>
      <c r="C147" s="152" t="s">
        <v>215</v>
      </c>
      <c r="D147" s="152" t="s">
        <v>190</v>
      </c>
      <c r="E147" s="153" t="s">
        <v>295</v>
      </c>
      <c r="F147" s="154" t="s">
        <v>296</v>
      </c>
      <c r="G147" s="155" t="s">
        <v>292</v>
      </c>
      <c r="H147" s="156">
        <v>2.0299999999999998</v>
      </c>
      <c r="I147" s="8"/>
      <c r="J147" s="157">
        <f>ROUND(I147*H147,2)</f>
        <v>0</v>
      </c>
      <c r="K147" s="158"/>
      <c r="L147" s="159"/>
      <c r="M147" s="160" t="s">
        <v>1</v>
      </c>
      <c r="N147" s="161" t="s">
        <v>42</v>
      </c>
      <c r="O147" s="123"/>
      <c r="P147" s="124">
        <f>O147*H147</f>
        <v>0</v>
      </c>
      <c r="Q147" s="124">
        <v>2.8999999999999998E-3</v>
      </c>
      <c r="R147" s="124">
        <f>Q147*H147</f>
        <v>5.886999999999999E-3</v>
      </c>
      <c r="S147" s="124">
        <v>0</v>
      </c>
      <c r="T147" s="125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26" t="s">
        <v>194</v>
      </c>
      <c r="AT147" s="126" t="s">
        <v>190</v>
      </c>
      <c r="AU147" s="126" t="s">
        <v>87</v>
      </c>
      <c r="AY147" s="20" t="s">
        <v>155</v>
      </c>
      <c r="BE147" s="127">
        <f>IF(N147="základní",J147,0)</f>
        <v>0</v>
      </c>
      <c r="BF147" s="127">
        <f>IF(N147="snížená",J147,0)</f>
        <v>0</v>
      </c>
      <c r="BG147" s="127">
        <f>IF(N147="zákl. přenesená",J147,0)</f>
        <v>0</v>
      </c>
      <c r="BH147" s="127">
        <f>IF(N147="sníž. přenesená",J147,0)</f>
        <v>0</v>
      </c>
      <c r="BI147" s="127">
        <f>IF(N147="nulová",J147,0)</f>
        <v>0</v>
      </c>
      <c r="BJ147" s="20" t="s">
        <v>85</v>
      </c>
      <c r="BK147" s="127">
        <f>ROUND(I147*H147,2)</f>
        <v>0</v>
      </c>
      <c r="BL147" s="20" t="s">
        <v>161</v>
      </c>
      <c r="BM147" s="126" t="s">
        <v>1406</v>
      </c>
    </row>
    <row r="148" spans="1:65" s="136" customFormat="1" x14ac:dyDescent="0.2">
      <c r="B148" s="137"/>
      <c r="D148" s="130" t="s">
        <v>163</v>
      </c>
      <c r="E148" s="138" t="s">
        <v>1</v>
      </c>
      <c r="F148" s="139" t="s">
        <v>1407</v>
      </c>
      <c r="H148" s="140">
        <v>2.0299999999999998</v>
      </c>
      <c r="I148" s="5"/>
      <c r="L148" s="137"/>
      <c r="M148" s="141"/>
      <c r="N148" s="142"/>
      <c r="O148" s="142"/>
      <c r="P148" s="142"/>
      <c r="Q148" s="142"/>
      <c r="R148" s="142"/>
      <c r="S148" s="142"/>
      <c r="T148" s="143"/>
      <c r="AT148" s="138" t="s">
        <v>163</v>
      </c>
      <c r="AU148" s="138" t="s">
        <v>87</v>
      </c>
      <c r="AV148" s="136" t="s">
        <v>87</v>
      </c>
      <c r="AW148" s="136" t="s">
        <v>32</v>
      </c>
      <c r="AX148" s="136" t="s">
        <v>85</v>
      </c>
      <c r="AY148" s="138" t="s">
        <v>155</v>
      </c>
    </row>
    <row r="149" spans="1:65" s="33" customFormat="1" ht="21.6" customHeight="1" x14ac:dyDescent="0.2">
      <c r="A149" s="30"/>
      <c r="B149" s="31"/>
      <c r="C149" s="114" t="s">
        <v>220</v>
      </c>
      <c r="D149" s="114" t="s">
        <v>157</v>
      </c>
      <c r="E149" s="115" t="s">
        <v>1408</v>
      </c>
      <c r="F149" s="116" t="s">
        <v>1409</v>
      </c>
      <c r="G149" s="117" t="s">
        <v>218</v>
      </c>
      <c r="H149" s="118">
        <v>1</v>
      </c>
      <c r="I149" s="4"/>
      <c r="J149" s="119">
        <f>ROUND(I149*H149,2)</f>
        <v>0</v>
      </c>
      <c r="K149" s="120"/>
      <c r="L149" s="31"/>
      <c r="M149" s="121" t="s">
        <v>1</v>
      </c>
      <c r="N149" s="122" t="s">
        <v>42</v>
      </c>
      <c r="O149" s="123"/>
      <c r="P149" s="124">
        <f>O149*H149</f>
        <v>0</v>
      </c>
      <c r="Q149" s="124">
        <v>0.21734000000000001</v>
      </c>
      <c r="R149" s="124">
        <f>Q149*H149</f>
        <v>0.21734000000000001</v>
      </c>
      <c r="S149" s="124">
        <v>0</v>
      </c>
      <c r="T149" s="12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26" t="s">
        <v>161</v>
      </c>
      <c r="AT149" s="126" t="s">
        <v>157</v>
      </c>
      <c r="AU149" s="126" t="s">
        <v>87</v>
      </c>
      <c r="AY149" s="20" t="s">
        <v>155</v>
      </c>
      <c r="BE149" s="127">
        <f>IF(N149="základní",J149,0)</f>
        <v>0</v>
      </c>
      <c r="BF149" s="127">
        <f>IF(N149="snížená",J149,0)</f>
        <v>0</v>
      </c>
      <c r="BG149" s="127">
        <f>IF(N149="zákl. přenesená",J149,0)</f>
        <v>0</v>
      </c>
      <c r="BH149" s="127">
        <f>IF(N149="sníž. přenesená",J149,0)</f>
        <v>0</v>
      </c>
      <c r="BI149" s="127">
        <f>IF(N149="nulová",J149,0)</f>
        <v>0</v>
      </c>
      <c r="BJ149" s="20" t="s">
        <v>85</v>
      </c>
      <c r="BK149" s="127">
        <f>ROUND(I149*H149,2)</f>
        <v>0</v>
      </c>
      <c r="BL149" s="20" t="s">
        <v>161</v>
      </c>
      <c r="BM149" s="126" t="s">
        <v>1410</v>
      </c>
    </row>
    <row r="150" spans="1:65" s="136" customFormat="1" x14ac:dyDescent="0.2">
      <c r="B150" s="137"/>
      <c r="D150" s="130" t="s">
        <v>163</v>
      </c>
      <c r="E150" s="138" t="s">
        <v>1</v>
      </c>
      <c r="F150" s="139" t="s">
        <v>85</v>
      </c>
      <c r="H150" s="140">
        <v>1</v>
      </c>
      <c r="I150" s="5"/>
      <c r="L150" s="137"/>
      <c r="M150" s="141"/>
      <c r="N150" s="142"/>
      <c r="O150" s="142"/>
      <c r="P150" s="142"/>
      <c r="Q150" s="142"/>
      <c r="R150" s="142"/>
      <c r="S150" s="142"/>
      <c r="T150" s="143"/>
      <c r="AT150" s="138" t="s">
        <v>163</v>
      </c>
      <c r="AU150" s="138" t="s">
        <v>87</v>
      </c>
      <c r="AV150" s="136" t="s">
        <v>87</v>
      </c>
      <c r="AW150" s="136" t="s">
        <v>32</v>
      </c>
      <c r="AX150" s="136" t="s">
        <v>85</v>
      </c>
      <c r="AY150" s="138" t="s">
        <v>155</v>
      </c>
    </row>
    <row r="151" spans="1:65" s="33" customFormat="1" ht="21.6" customHeight="1" x14ac:dyDescent="0.2">
      <c r="A151" s="30"/>
      <c r="B151" s="31"/>
      <c r="C151" s="152" t="s">
        <v>225</v>
      </c>
      <c r="D151" s="152" t="s">
        <v>190</v>
      </c>
      <c r="E151" s="153" t="s">
        <v>1411</v>
      </c>
      <c r="F151" s="154" t="s">
        <v>1412</v>
      </c>
      <c r="G151" s="155" t="s">
        <v>218</v>
      </c>
      <c r="H151" s="156">
        <v>1</v>
      </c>
      <c r="I151" s="8"/>
      <c r="J151" s="157">
        <f>ROUND(I151*H151,2)</f>
        <v>0</v>
      </c>
      <c r="K151" s="158"/>
      <c r="L151" s="159"/>
      <c r="M151" s="160" t="s">
        <v>1</v>
      </c>
      <c r="N151" s="161" t="s">
        <v>42</v>
      </c>
      <c r="O151" s="123"/>
      <c r="P151" s="124">
        <f>O151*H151</f>
        <v>0</v>
      </c>
      <c r="Q151" s="124">
        <v>0.19600000000000001</v>
      </c>
      <c r="R151" s="124">
        <f>Q151*H151</f>
        <v>0.19600000000000001</v>
      </c>
      <c r="S151" s="124">
        <v>0</v>
      </c>
      <c r="T151" s="12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26" t="s">
        <v>194</v>
      </c>
      <c r="AT151" s="126" t="s">
        <v>190</v>
      </c>
      <c r="AU151" s="126" t="s">
        <v>87</v>
      </c>
      <c r="AY151" s="20" t="s">
        <v>155</v>
      </c>
      <c r="BE151" s="127">
        <f>IF(N151="základní",J151,0)</f>
        <v>0</v>
      </c>
      <c r="BF151" s="127">
        <f>IF(N151="snížená",J151,0)</f>
        <v>0</v>
      </c>
      <c r="BG151" s="127">
        <f>IF(N151="zákl. přenesená",J151,0)</f>
        <v>0</v>
      </c>
      <c r="BH151" s="127">
        <f>IF(N151="sníž. přenesená",J151,0)</f>
        <v>0</v>
      </c>
      <c r="BI151" s="127">
        <f>IF(N151="nulová",J151,0)</f>
        <v>0</v>
      </c>
      <c r="BJ151" s="20" t="s">
        <v>85</v>
      </c>
      <c r="BK151" s="127">
        <f>ROUND(I151*H151,2)</f>
        <v>0</v>
      </c>
      <c r="BL151" s="20" t="s">
        <v>161</v>
      </c>
      <c r="BM151" s="126" t="s">
        <v>1413</v>
      </c>
    </row>
    <row r="152" spans="1:65" s="136" customFormat="1" x14ac:dyDescent="0.2">
      <c r="B152" s="137"/>
      <c r="D152" s="130" t="s">
        <v>163</v>
      </c>
      <c r="E152" s="138" t="s">
        <v>1</v>
      </c>
      <c r="F152" s="139" t="s">
        <v>85</v>
      </c>
      <c r="H152" s="140">
        <v>1</v>
      </c>
      <c r="I152" s="5"/>
      <c r="L152" s="137"/>
      <c r="M152" s="141"/>
      <c r="N152" s="142"/>
      <c r="O152" s="142"/>
      <c r="P152" s="142"/>
      <c r="Q152" s="142"/>
      <c r="R152" s="142"/>
      <c r="S152" s="142"/>
      <c r="T152" s="143"/>
      <c r="AT152" s="138" t="s">
        <v>163</v>
      </c>
      <c r="AU152" s="138" t="s">
        <v>87</v>
      </c>
      <c r="AV152" s="136" t="s">
        <v>87</v>
      </c>
      <c r="AW152" s="136" t="s">
        <v>32</v>
      </c>
      <c r="AX152" s="136" t="s">
        <v>85</v>
      </c>
      <c r="AY152" s="138" t="s">
        <v>155</v>
      </c>
    </row>
    <row r="153" spans="1:65" s="101" customFormat="1" ht="22.8" customHeight="1" x14ac:dyDescent="0.25">
      <c r="B153" s="102"/>
      <c r="D153" s="103" t="s">
        <v>76</v>
      </c>
      <c r="E153" s="112" t="s">
        <v>1414</v>
      </c>
      <c r="F153" s="112" t="s">
        <v>468</v>
      </c>
      <c r="I153" s="3"/>
      <c r="J153" s="113">
        <f>BK153</f>
        <v>0</v>
      </c>
      <c r="L153" s="102"/>
      <c r="M153" s="106"/>
      <c r="N153" s="107"/>
      <c r="O153" s="107"/>
      <c r="P153" s="108">
        <f>P154</f>
        <v>0</v>
      </c>
      <c r="Q153" s="107"/>
      <c r="R153" s="108">
        <f>R154</f>
        <v>0</v>
      </c>
      <c r="S153" s="107"/>
      <c r="T153" s="109">
        <f>T154</f>
        <v>0</v>
      </c>
      <c r="AR153" s="103" t="s">
        <v>85</v>
      </c>
      <c r="AT153" s="110" t="s">
        <v>76</v>
      </c>
      <c r="AU153" s="110" t="s">
        <v>85</v>
      </c>
      <c r="AY153" s="103" t="s">
        <v>155</v>
      </c>
      <c r="BK153" s="111">
        <f>BK154</f>
        <v>0</v>
      </c>
    </row>
    <row r="154" spans="1:65" s="33" customFormat="1" ht="21.6" customHeight="1" x14ac:dyDescent="0.2">
      <c r="A154" s="30"/>
      <c r="B154" s="31"/>
      <c r="C154" s="114" t="s">
        <v>229</v>
      </c>
      <c r="D154" s="114" t="s">
        <v>157</v>
      </c>
      <c r="E154" s="115" t="s">
        <v>1415</v>
      </c>
      <c r="F154" s="116" t="s">
        <v>1416</v>
      </c>
      <c r="G154" s="117" t="s">
        <v>193</v>
      </c>
      <c r="H154" s="118">
        <v>33.795000000000002</v>
      </c>
      <c r="I154" s="4"/>
      <c r="J154" s="119">
        <f>ROUND(I154*H154,2)</f>
        <v>0</v>
      </c>
      <c r="K154" s="120"/>
      <c r="L154" s="31"/>
      <c r="M154" s="173" t="s">
        <v>1</v>
      </c>
      <c r="N154" s="174" t="s">
        <v>42</v>
      </c>
      <c r="O154" s="175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26" t="s">
        <v>161</v>
      </c>
      <c r="AT154" s="126" t="s">
        <v>157</v>
      </c>
      <c r="AU154" s="126" t="s">
        <v>87</v>
      </c>
      <c r="AY154" s="20" t="s">
        <v>155</v>
      </c>
      <c r="BE154" s="127">
        <f>IF(N154="základní",J154,0)</f>
        <v>0</v>
      </c>
      <c r="BF154" s="127">
        <f>IF(N154="snížená",J154,0)</f>
        <v>0</v>
      </c>
      <c r="BG154" s="127">
        <f>IF(N154="zákl. přenesená",J154,0)</f>
        <v>0</v>
      </c>
      <c r="BH154" s="127">
        <f>IF(N154="sníž. přenesená",J154,0)</f>
        <v>0</v>
      </c>
      <c r="BI154" s="127">
        <f>IF(N154="nulová",J154,0)</f>
        <v>0</v>
      </c>
      <c r="BJ154" s="20" t="s">
        <v>85</v>
      </c>
      <c r="BK154" s="127">
        <f>ROUND(I154*H154,2)</f>
        <v>0</v>
      </c>
      <c r="BL154" s="20" t="s">
        <v>161</v>
      </c>
      <c r="BM154" s="126" t="s">
        <v>1417</v>
      </c>
    </row>
    <row r="155" spans="1:65" s="33" customFormat="1" ht="6.9" customHeight="1" x14ac:dyDescent="0.2">
      <c r="A155" s="30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31"/>
      <c r="M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</sheetData>
  <sheetProtection algorithmName="SHA-512" hashValue="iRa/3d4Y4lEe+a3mlceJJzhg224aNC9poaMeb8e/mtIpNU41o8lo38K7hInKnmXaNPv4QB3Uw+nizxTBudfh2w==" saltValue="puTxmQVdU0u8iTTU2sJVIA==" spinCount="100000" sheet="1" objects="1" scenarios="1"/>
  <autoFilter ref="C120:K154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6"/>
  <sheetViews>
    <sheetView showGridLines="0" topLeftCell="A95" workbookViewId="0">
      <selection activeCell="H133" sqref="H133"/>
    </sheetView>
  </sheetViews>
  <sheetFormatPr defaultRowHeight="10.199999999999999" x14ac:dyDescent="0.2"/>
  <cols>
    <col min="1" max="1" width="7.140625" style="17" customWidth="1"/>
    <col min="2" max="2" width="1.42578125" style="17" customWidth="1"/>
    <col min="3" max="3" width="3.5703125" style="17" customWidth="1"/>
    <col min="4" max="4" width="3.7109375" style="17" customWidth="1"/>
    <col min="5" max="5" width="14.7109375" style="17" customWidth="1"/>
    <col min="6" max="6" width="43.5703125" style="17" customWidth="1"/>
    <col min="7" max="7" width="6" style="17" customWidth="1"/>
    <col min="8" max="8" width="9.85546875" style="17" customWidth="1"/>
    <col min="9" max="10" width="17.28515625" style="17" customWidth="1"/>
    <col min="11" max="11" width="17.28515625" style="17" hidden="1" customWidth="1"/>
    <col min="12" max="12" width="8" style="17" customWidth="1"/>
    <col min="13" max="13" width="9.28515625" style="17" hidden="1" customWidth="1"/>
    <col min="14" max="14" width="9.140625" style="17" hidden="1"/>
    <col min="15" max="20" width="12.140625" style="17" hidden="1" customWidth="1"/>
    <col min="21" max="21" width="14" style="17" hidden="1" customWidth="1"/>
    <col min="22" max="22" width="10.5703125" style="17" customWidth="1"/>
    <col min="23" max="23" width="14" style="17" customWidth="1"/>
    <col min="24" max="24" width="10.5703125" style="17" customWidth="1"/>
    <col min="25" max="25" width="12.85546875" style="17" customWidth="1"/>
    <col min="26" max="26" width="9.42578125" style="17" customWidth="1"/>
    <col min="27" max="27" width="12.85546875" style="17" customWidth="1"/>
    <col min="28" max="28" width="14" style="17" customWidth="1"/>
    <col min="29" max="29" width="9.42578125" style="17" customWidth="1"/>
    <col min="30" max="30" width="12.85546875" style="17" customWidth="1"/>
    <col min="31" max="31" width="14" style="17" customWidth="1"/>
    <col min="32" max="43" width="9.140625" style="17"/>
    <col min="44" max="65" width="9.140625" style="17" hidden="1"/>
    <col min="66" max="16384" width="9.140625" style="17"/>
  </cols>
  <sheetData>
    <row r="2" spans="1:56" ht="36.9" customHeight="1" x14ac:dyDescent="0.2">
      <c r="L2" s="18" t="s">
        <v>5</v>
      </c>
      <c r="M2" s="19"/>
      <c r="N2" s="19"/>
      <c r="O2" s="19"/>
      <c r="P2" s="19"/>
      <c r="Q2" s="19"/>
      <c r="R2" s="19"/>
      <c r="S2" s="19"/>
      <c r="T2" s="19"/>
      <c r="U2" s="19"/>
      <c r="V2" s="19"/>
      <c r="AT2" s="20" t="s">
        <v>96</v>
      </c>
      <c r="AZ2" s="21" t="s">
        <v>97</v>
      </c>
      <c r="BA2" s="21" t="s">
        <v>98</v>
      </c>
      <c r="BB2" s="21" t="s">
        <v>1</v>
      </c>
      <c r="BC2" s="21" t="s">
        <v>1418</v>
      </c>
      <c r="BD2" s="21" t="s">
        <v>87</v>
      </c>
    </row>
    <row r="3" spans="1:56" ht="6.9" customHeight="1" x14ac:dyDescent="0.2">
      <c r="B3" s="22"/>
      <c r="C3" s="23"/>
      <c r="D3" s="23"/>
      <c r="E3" s="23"/>
      <c r="F3" s="23"/>
      <c r="G3" s="23"/>
      <c r="H3" s="23"/>
      <c r="I3" s="23"/>
      <c r="J3" s="23"/>
      <c r="K3" s="23"/>
      <c r="L3" s="24"/>
      <c r="AT3" s="20" t="s">
        <v>87</v>
      </c>
      <c r="AZ3" s="21" t="s">
        <v>1419</v>
      </c>
      <c r="BA3" s="21" t="s">
        <v>101</v>
      </c>
      <c r="BB3" s="21" t="s">
        <v>1</v>
      </c>
      <c r="BC3" s="21" t="s">
        <v>1420</v>
      </c>
      <c r="BD3" s="21" t="s">
        <v>87</v>
      </c>
    </row>
    <row r="4" spans="1:56" ht="24.9" customHeight="1" x14ac:dyDescent="0.2">
      <c r="B4" s="24"/>
      <c r="D4" s="25" t="s">
        <v>103</v>
      </c>
      <c r="L4" s="24"/>
      <c r="M4" s="26" t="s">
        <v>10</v>
      </c>
      <c r="AT4" s="20" t="s">
        <v>3</v>
      </c>
      <c r="AZ4" s="21" t="s">
        <v>104</v>
      </c>
      <c r="BA4" s="21" t="s">
        <v>105</v>
      </c>
      <c r="BB4" s="21" t="s">
        <v>1</v>
      </c>
      <c r="BC4" s="21" t="s">
        <v>1421</v>
      </c>
      <c r="BD4" s="21" t="s">
        <v>87</v>
      </c>
    </row>
    <row r="5" spans="1:56" ht="6.9" customHeight="1" x14ac:dyDescent="0.2">
      <c r="B5" s="24"/>
      <c r="L5" s="24"/>
      <c r="AZ5" s="21" t="s">
        <v>107</v>
      </c>
      <c r="BA5" s="21" t="s">
        <v>108</v>
      </c>
      <c r="BB5" s="21" t="s">
        <v>1</v>
      </c>
      <c r="BC5" s="21" t="s">
        <v>1422</v>
      </c>
      <c r="BD5" s="21" t="s">
        <v>87</v>
      </c>
    </row>
    <row r="6" spans="1:56" ht="12" customHeight="1" x14ac:dyDescent="0.2">
      <c r="B6" s="24"/>
      <c r="D6" s="27" t="s">
        <v>16</v>
      </c>
      <c r="L6" s="24"/>
    </row>
    <row r="7" spans="1:56" ht="14.4" customHeight="1" x14ac:dyDescent="0.2">
      <c r="B7" s="24"/>
      <c r="E7" s="28" t="str">
        <f>'Rekapitulace stavby'!K6</f>
        <v>STAVBA 25 METROVÉHO BAZÉNU MPS LUŽÁNKY</v>
      </c>
      <c r="F7" s="29"/>
      <c r="G7" s="29"/>
      <c r="H7" s="29"/>
      <c r="L7" s="24"/>
    </row>
    <row r="8" spans="1:56" s="33" customFormat="1" ht="12" customHeight="1" x14ac:dyDescent="0.2">
      <c r="A8" s="30"/>
      <c r="B8" s="31"/>
      <c r="C8" s="30"/>
      <c r="D8" s="27" t="s">
        <v>116</v>
      </c>
      <c r="E8" s="30"/>
      <c r="F8" s="30"/>
      <c r="G8" s="30"/>
      <c r="H8" s="30"/>
      <c r="I8" s="30"/>
      <c r="J8" s="30"/>
      <c r="K8" s="30"/>
      <c r="L8" s="32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33" customFormat="1" ht="26.4" customHeight="1" x14ac:dyDescent="0.2">
      <c r="A9" s="30"/>
      <c r="B9" s="31"/>
      <c r="C9" s="30"/>
      <c r="D9" s="30"/>
      <c r="E9" s="34" t="s">
        <v>1423</v>
      </c>
      <c r="F9" s="35"/>
      <c r="G9" s="35"/>
      <c r="H9" s="35"/>
      <c r="I9" s="30"/>
      <c r="J9" s="30"/>
      <c r="K9" s="30"/>
      <c r="L9" s="32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33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2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33" customFormat="1" ht="12" customHeight="1" x14ac:dyDescent="0.2">
      <c r="A11" s="30"/>
      <c r="B11" s="31"/>
      <c r="C11" s="30"/>
      <c r="D11" s="27" t="s">
        <v>18</v>
      </c>
      <c r="E11" s="30"/>
      <c r="F11" s="36" t="s">
        <v>1</v>
      </c>
      <c r="G11" s="30"/>
      <c r="H11" s="30"/>
      <c r="I11" s="27" t="s">
        <v>19</v>
      </c>
      <c r="J11" s="36" t="s">
        <v>1</v>
      </c>
      <c r="K11" s="30"/>
      <c r="L11" s="32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33" customFormat="1" ht="12" customHeight="1" x14ac:dyDescent="0.2">
      <c r="A12" s="30"/>
      <c r="B12" s="31"/>
      <c r="C12" s="30"/>
      <c r="D12" s="27" t="s">
        <v>20</v>
      </c>
      <c r="E12" s="30"/>
      <c r="F12" s="36" t="s">
        <v>21</v>
      </c>
      <c r="G12" s="30"/>
      <c r="H12" s="30"/>
      <c r="I12" s="27" t="s">
        <v>22</v>
      </c>
      <c r="J12" s="37" t="str">
        <f>'Rekapitulace stavby'!AN8</f>
        <v>30. 6. 2020</v>
      </c>
      <c r="K12" s="30"/>
      <c r="L12" s="32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33" customFormat="1" ht="10.8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2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33" customFormat="1" ht="12" customHeight="1" x14ac:dyDescent="0.2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36" t="s">
        <v>1</v>
      </c>
      <c r="K14" s="30"/>
      <c r="L14" s="32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33" customFormat="1" ht="18" customHeight="1" x14ac:dyDescent="0.2">
      <c r="A15" s="30"/>
      <c r="B15" s="31"/>
      <c r="C15" s="30"/>
      <c r="D15" s="30"/>
      <c r="E15" s="36" t="s">
        <v>26</v>
      </c>
      <c r="F15" s="30"/>
      <c r="G15" s="30"/>
      <c r="H15" s="30"/>
      <c r="I15" s="27" t="s">
        <v>27</v>
      </c>
      <c r="J15" s="36" t="s">
        <v>1</v>
      </c>
      <c r="K15" s="30"/>
      <c r="L15" s="32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33" customFormat="1" ht="6.9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2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3" customFormat="1" ht="12" customHeight="1" x14ac:dyDescent="0.2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25</v>
      </c>
      <c r="J17" s="14" t="str">
        <f>'Rekapitulace stavby'!AN13</f>
        <v>Vyplň údaj</v>
      </c>
      <c r="K17" s="30"/>
      <c r="L17" s="32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3" customFormat="1" ht="18" customHeight="1" x14ac:dyDescent="0.2">
      <c r="A18" s="30"/>
      <c r="B18" s="31"/>
      <c r="C18" s="30"/>
      <c r="D18" s="30"/>
      <c r="E18" s="16" t="str">
        <f>'Rekapitulace stavby'!E14</f>
        <v>Vyplň údaj</v>
      </c>
      <c r="F18" s="178"/>
      <c r="G18" s="178"/>
      <c r="H18" s="178"/>
      <c r="I18" s="27" t="s">
        <v>27</v>
      </c>
      <c r="J18" s="14" t="str">
        <f>'Rekapitulace stavby'!AN14</f>
        <v>Vyplň údaj</v>
      </c>
      <c r="K18" s="30"/>
      <c r="L18" s="32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3" customFormat="1" ht="6.9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2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3" customFormat="1" ht="12" customHeight="1" x14ac:dyDescent="0.2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25</v>
      </c>
      <c r="J20" s="36" t="s">
        <v>1</v>
      </c>
      <c r="K20" s="30"/>
      <c r="L20" s="32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3" customFormat="1" ht="18" customHeight="1" x14ac:dyDescent="0.2">
      <c r="A21" s="30"/>
      <c r="B21" s="31"/>
      <c r="C21" s="30"/>
      <c r="D21" s="30"/>
      <c r="E21" s="36" t="s">
        <v>118</v>
      </c>
      <c r="F21" s="30"/>
      <c r="G21" s="30"/>
      <c r="H21" s="30"/>
      <c r="I21" s="27" t="s">
        <v>27</v>
      </c>
      <c r="J21" s="36" t="s">
        <v>1</v>
      </c>
      <c r="K21" s="30"/>
      <c r="L21" s="32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3" customFormat="1" ht="6.9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2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3" customFormat="1" ht="12" customHeight="1" x14ac:dyDescent="0.2">
      <c r="A23" s="30"/>
      <c r="B23" s="31"/>
      <c r="C23" s="30"/>
      <c r="D23" s="27" t="s">
        <v>33</v>
      </c>
      <c r="E23" s="30"/>
      <c r="F23" s="30"/>
      <c r="G23" s="30"/>
      <c r="H23" s="30"/>
      <c r="I23" s="27" t="s">
        <v>25</v>
      </c>
      <c r="J23" s="36" t="s">
        <v>1</v>
      </c>
      <c r="K23" s="30"/>
      <c r="L23" s="32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3" customFormat="1" ht="18" customHeight="1" x14ac:dyDescent="0.2">
      <c r="A24" s="30"/>
      <c r="B24" s="31"/>
      <c r="C24" s="30"/>
      <c r="D24" s="30"/>
      <c r="E24" s="36" t="s">
        <v>34</v>
      </c>
      <c r="F24" s="30"/>
      <c r="G24" s="30"/>
      <c r="H24" s="30"/>
      <c r="I24" s="27" t="s">
        <v>27</v>
      </c>
      <c r="J24" s="36" t="s">
        <v>1</v>
      </c>
      <c r="K24" s="30"/>
      <c r="L24" s="32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3" customFormat="1" ht="6.9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2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3" customFormat="1" ht="12" customHeight="1" x14ac:dyDescent="0.2">
      <c r="A26" s="30"/>
      <c r="B26" s="31"/>
      <c r="C26" s="30"/>
      <c r="D26" s="27" t="s">
        <v>35</v>
      </c>
      <c r="E26" s="30"/>
      <c r="F26" s="30"/>
      <c r="G26" s="30"/>
      <c r="H26" s="30"/>
      <c r="I26" s="30"/>
      <c r="J26" s="30"/>
      <c r="K26" s="30"/>
      <c r="L26" s="32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43" customFormat="1" ht="14.4" customHeight="1" x14ac:dyDescent="0.2">
      <c r="A27" s="39"/>
      <c r="B27" s="40"/>
      <c r="C27" s="39"/>
      <c r="D27" s="39"/>
      <c r="E27" s="41" t="s">
        <v>36</v>
      </c>
      <c r="F27" s="41"/>
      <c r="G27" s="41"/>
      <c r="H27" s="41"/>
      <c r="I27" s="39"/>
      <c r="J27" s="39"/>
      <c r="K27" s="39"/>
      <c r="L27" s="4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1:31" s="33" customFormat="1" ht="6.9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2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3" customFormat="1" ht="6.9" customHeight="1" x14ac:dyDescent="0.2">
      <c r="A29" s="30"/>
      <c r="B29" s="31"/>
      <c r="C29" s="30"/>
      <c r="D29" s="44"/>
      <c r="E29" s="44"/>
      <c r="F29" s="44"/>
      <c r="G29" s="44"/>
      <c r="H29" s="44"/>
      <c r="I29" s="44"/>
      <c r="J29" s="44"/>
      <c r="K29" s="44"/>
      <c r="L29" s="32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3" customFormat="1" ht="25.35" customHeight="1" x14ac:dyDescent="0.2">
      <c r="A30" s="30"/>
      <c r="B30" s="31"/>
      <c r="C30" s="30"/>
      <c r="D30" s="45" t="s">
        <v>37</v>
      </c>
      <c r="E30" s="30"/>
      <c r="F30" s="30"/>
      <c r="G30" s="30"/>
      <c r="H30" s="30"/>
      <c r="I30" s="30"/>
      <c r="J30" s="46">
        <f>ROUND(J123, 2)</f>
        <v>0</v>
      </c>
      <c r="K30" s="30"/>
      <c r="L30" s="32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3" customFormat="1" ht="6.9" customHeight="1" x14ac:dyDescent="0.2">
      <c r="A31" s="30"/>
      <c r="B31" s="31"/>
      <c r="C31" s="30"/>
      <c r="D31" s="44"/>
      <c r="E31" s="44"/>
      <c r="F31" s="44"/>
      <c r="G31" s="44"/>
      <c r="H31" s="44"/>
      <c r="I31" s="44"/>
      <c r="J31" s="44"/>
      <c r="K31" s="44"/>
      <c r="L31" s="32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3" customFormat="1" ht="14.4" customHeight="1" x14ac:dyDescent="0.2">
      <c r="A32" s="30"/>
      <c r="B32" s="31"/>
      <c r="C32" s="30"/>
      <c r="D32" s="30"/>
      <c r="E32" s="30"/>
      <c r="F32" s="47" t="s">
        <v>39</v>
      </c>
      <c r="G32" s="30"/>
      <c r="H32" s="30"/>
      <c r="I32" s="47" t="s">
        <v>38</v>
      </c>
      <c r="J32" s="47" t="s">
        <v>40</v>
      </c>
      <c r="K32" s="30"/>
      <c r="L32" s="32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3" customFormat="1" ht="14.4" customHeight="1" x14ac:dyDescent="0.2">
      <c r="A33" s="30"/>
      <c r="B33" s="31"/>
      <c r="C33" s="30"/>
      <c r="D33" s="48" t="s">
        <v>41</v>
      </c>
      <c r="E33" s="27" t="s">
        <v>42</v>
      </c>
      <c r="F33" s="49">
        <f>ROUND((SUM(BE123:BE235)),  2)</f>
        <v>0</v>
      </c>
      <c r="G33" s="30"/>
      <c r="H33" s="30"/>
      <c r="I33" s="50">
        <v>0.21</v>
      </c>
      <c r="J33" s="49">
        <f>ROUND(((SUM(BE123:BE235))*I33),  2)</f>
        <v>0</v>
      </c>
      <c r="K33" s="30"/>
      <c r="L33" s="32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3" customFormat="1" ht="14.4" customHeight="1" x14ac:dyDescent="0.2">
      <c r="A34" s="30"/>
      <c r="B34" s="31"/>
      <c r="C34" s="30"/>
      <c r="D34" s="30"/>
      <c r="E34" s="27" t="s">
        <v>43</v>
      </c>
      <c r="F34" s="49">
        <f>ROUND((SUM(BF123:BF235)),  2)</f>
        <v>0</v>
      </c>
      <c r="G34" s="30"/>
      <c r="H34" s="30"/>
      <c r="I34" s="50">
        <v>0.15</v>
      </c>
      <c r="J34" s="49">
        <f>ROUND(((SUM(BF123:BF235))*I34),  2)</f>
        <v>0</v>
      </c>
      <c r="K34" s="30"/>
      <c r="L34" s="32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3" customFormat="1" ht="14.4" hidden="1" customHeight="1" x14ac:dyDescent="0.2">
      <c r="A35" s="30"/>
      <c r="B35" s="31"/>
      <c r="C35" s="30"/>
      <c r="D35" s="30"/>
      <c r="E35" s="27" t="s">
        <v>44</v>
      </c>
      <c r="F35" s="49">
        <f>ROUND((SUM(BG123:BG235)),  2)</f>
        <v>0</v>
      </c>
      <c r="G35" s="30"/>
      <c r="H35" s="30"/>
      <c r="I35" s="50">
        <v>0.21</v>
      </c>
      <c r="J35" s="49">
        <f>0</f>
        <v>0</v>
      </c>
      <c r="K35" s="30"/>
      <c r="L35" s="32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3" customFormat="1" ht="14.4" hidden="1" customHeight="1" x14ac:dyDescent="0.2">
      <c r="A36" s="30"/>
      <c r="B36" s="31"/>
      <c r="C36" s="30"/>
      <c r="D36" s="30"/>
      <c r="E36" s="27" t="s">
        <v>45</v>
      </c>
      <c r="F36" s="49">
        <f>ROUND((SUM(BH123:BH235)),  2)</f>
        <v>0</v>
      </c>
      <c r="G36" s="30"/>
      <c r="H36" s="30"/>
      <c r="I36" s="50">
        <v>0.15</v>
      </c>
      <c r="J36" s="49">
        <f>0</f>
        <v>0</v>
      </c>
      <c r="K36" s="30"/>
      <c r="L36" s="3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3" customFormat="1" ht="14.4" hidden="1" customHeight="1" x14ac:dyDescent="0.2">
      <c r="A37" s="30"/>
      <c r="B37" s="31"/>
      <c r="C37" s="30"/>
      <c r="D37" s="30"/>
      <c r="E37" s="27" t="s">
        <v>46</v>
      </c>
      <c r="F37" s="49">
        <f>ROUND((SUM(BI123:BI235)),  2)</f>
        <v>0</v>
      </c>
      <c r="G37" s="30"/>
      <c r="H37" s="30"/>
      <c r="I37" s="50">
        <v>0</v>
      </c>
      <c r="J37" s="49">
        <f>0</f>
        <v>0</v>
      </c>
      <c r="K37" s="30"/>
      <c r="L37" s="32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3" customFormat="1" ht="6.9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2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3" customFormat="1" ht="25.35" customHeight="1" x14ac:dyDescent="0.2">
      <c r="A39" s="30"/>
      <c r="B39" s="31"/>
      <c r="C39" s="51"/>
      <c r="D39" s="52" t="s">
        <v>47</v>
      </c>
      <c r="E39" s="53"/>
      <c r="F39" s="53"/>
      <c r="G39" s="54" t="s">
        <v>48</v>
      </c>
      <c r="H39" s="55" t="s">
        <v>49</v>
      </c>
      <c r="I39" s="53"/>
      <c r="J39" s="56">
        <f>SUM(J30:J37)</f>
        <v>0</v>
      </c>
      <c r="K39" s="57"/>
      <c r="L39" s="32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33" customFormat="1" ht="14.4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2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" customHeight="1" x14ac:dyDescent="0.2">
      <c r="B41" s="24"/>
      <c r="L41" s="24"/>
    </row>
    <row r="42" spans="1:31" ht="14.4" customHeight="1" x14ac:dyDescent="0.2">
      <c r="B42" s="24"/>
      <c r="L42" s="24"/>
    </row>
    <row r="43" spans="1:31" ht="14.4" customHeight="1" x14ac:dyDescent="0.2">
      <c r="B43" s="24"/>
      <c r="L43" s="24"/>
    </row>
    <row r="44" spans="1:31" ht="14.4" customHeight="1" x14ac:dyDescent="0.2">
      <c r="B44" s="24"/>
      <c r="L44" s="24"/>
    </row>
    <row r="45" spans="1:31" ht="14.4" customHeight="1" x14ac:dyDescent="0.2">
      <c r="B45" s="24"/>
      <c r="L45" s="24"/>
    </row>
    <row r="46" spans="1:31" ht="14.4" customHeight="1" x14ac:dyDescent="0.2">
      <c r="B46" s="24"/>
      <c r="L46" s="24"/>
    </row>
    <row r="47" spans="1:31" ht="14.4" customHeight="1" x14ac:dyDescent="0.2">
      <c r="B47" s="24"/>
      <c r="L47" s="24"/>
    </row>
    <row r="48" spans="1:31" ht="14.4" customHeight="1" x14ac:dyDescent="0.2">
      <c r="B48" s="24"/>
      <c r="L48" s="24"/>
    </row>
    <row r="49" spans="1:31" ht="14.4" customHeight="1" x14ac:dyDescent="0.2">
      <c r="B49" s="24"/>
      <c r="L49" s="24"/>
    </row>
    <row r="50" spans="1:31" s="33" customFormat="1" ht="14.4" customHeight="1" x14ac:dyDescent="0.2">
      <c r="B50" s="32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32"/>
    </row>
    <row r="51" spans="1:31" x14ac:dyDescent="0.2">
      <c r="B51" s="24"/>
      <c r="L51" s="24"/>
    </row>
    <row r="52" spans="1:31" x14ac:dyDescent="0.2">
      <c r="B52" s="24"/>
      <c r="L52" s="24"/>
    </row>
    <row r="53" spans="1:31" x14ac:dyDescent="0.2">
      <c r="B53" s="24"/>
      <c r="L53" s="24"/>
    </row>
    <row r="54" spans="1:31" x14ac:dyDescent="0.2">
      <c r="B54" s="24"/>
      <c r="L54" s="24"/>
    </row>
    <row r="55" spans="1:31" x14ac:dyDescent="0.2">
      <c r="B55" s="24"/>
      <c r="L55" s="24"/>
    </row>
    <row r="56" spans="1:31" x14ac:dyDescent="0.2">
      <c r="B56" s="24"/>
      <c r="L56" s="24"/>
    </row>
    <row r="57" spans="1:31" x14ac:dyDescent="0.2">
      <c r="B57" s="24"/>
      <c r="L57" s="24"/>
    </row>
    <row r="58" spans="1:31" x14ac:dyDescent="0.2">
      <c r="B58" s="24"/>
      <c r="L58" s="24"/>
    </row>
    <row r="59" spans="1:31" x14ac:dyDescent="0.2">
      <c r="B59" s="24"/>
      <c r="L59" s="24"/>
    </row>
    <row r="60" spans="1:31" x14ac:dyDescent="0.2">
      <c r="B60" s="24"/>
      <c r="L60" s="24"/>
    </row>
    <row r="61" spans="1:31" s="33" customFormat="1" ht="13.2" x14ac:dyDescent="0.2">
      <c r="A61" s="30"/>
      <c r="B61" s="31"/>
      <c r="C61" s="30"/>
      <c r="D61" s="60" t="s">
        <v>52</v>
      </c>
      <c r="E61" s="61"/>
      <c r="F61" s="62" t="s">
        <v>53</v>
      </c>
      <c r="G61" s="60" t="s">
        <v>52</v>
      </c>
      <c r="H61" s="61"/>
      <c r="I61" s="61"/>
      <c r="J61" s="63" t="s">
        <v>53</v>
      </c>
      <c r="K61" s="61"/>
      <c r="L61" s="32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4"/>
      <c r="L62" s="24"/>
    </row>
    <row r="63" spans="1:31" x14ac:dyDescent="0.2">
      <c r="B63" s="24"/>
      <c r="L63" s="24"/>
    </row>
    <row r="64" spans="1:31" x14ac:dyDescent="0.2">
      <c r="B64" s="24"/>
      <c r="L64" s="24"/>
    </row>
    <row r="65" spans="1:31" s="33" customFormat="1" ht="13.2" x14ac:dyDescent="0.2">
      <c r="A65" s="30"/>
      <c r="B65" s="31"/>
      <c r="C65" s="30"/>
      <c r="D65" s="58" t="s">
        <v>54</v>
      </c>
      <c r="E65" s="64"/>
      <c r="F65" s="64"/>
      <c r="G65" s="58" t="s">
        <v>55</v>
      </c>
      <c r="H65" s="64"/>
      <c r="I65" s="64"/>
      <c r="J65" s="64"/>
      <c r="K65" s="64"/>
      <c r="L65" s="32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4"/>
      <c r="L66" s="24"/>
    </row>
    <row r="67" spans="1:31" x14ac:dyDescent="0.2">
      <c r="B67" s="24"/>
      <c r="L67" s="24"/>
    </row>
    <row r="68" spans="1:31" x14ac:dyDescent="0.2">
      <c r="B68" s="24"/>
      <c r="L68" s="24"/>
    </row>
    <row r="69" spans="1:31" x14ac:dyDescent="0.2">
      <c r="B69" s="24"/>
      <c r="L69" s="24"/>
    </row>
    <row r="70" spans="1:31" x14ac:dyDescent="0.2">
      <c r="B70" s="24"/>
      <c r="L70" s="24"/>
    </row>
    <row r="71" spans="1:31" x14ac:dyDescent="0.2">
      <c r="B71" s="24"/>
      <c r="L71" s="24"/>
    </row>
    <row r="72" spans="1:31" x14ac:dyDescent="0.2">
      <c r="B72" s="24"/>
      <c r="L72" s="24"/>
    </row>
    <row r="73" spans="1:31" x14ac:dyDescent="0.2">
      <c r="B73" s="24"/>
      <c r="L73" s="24"/>
    </row>
    <row r="74" spans="1:31" x14ac:dyDescent="0.2">
      <c r="B74" s="24"/>
      <c r="L74" s="24"/>
    </row>
    <row r="75" spans="1:31" x14ac:dyDescent="0.2">
      <c r="B75" s="24"/>
      <c r="L75" s="24"/>
    </row>
    <row r="76" spans="1:31" s="33" customFormat="1" ht="13.2" x14ac:dyDescent="0.2">
      <c r="A76" s="30"/>
      <c r="B76" s="31"/>
      <c r="C76" s="30"/>
      <c r="D76" s="60" t="s">
        <v>52</v>
      </c>
      <c r="E76" s="61"/>
      <c r="F76" s="62" t="s">
        <v>53</v>
      </c>
      <c r="G76" s="60" t="s">
        <v>52</v>
      </c>
      <c r="H76" s="61"/>
      <c r="I76" s="61"/>
      <c r="J76" s="63" t="s">
        <v>53</v>
      </c>
      <c r="K76" s="61"/>
      <c r="L76" s="32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3" customFormat="1" ht="14.4" customHeight="1" x14ac:dyDescent="0.2">
      <c r="A77" s="30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32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3" customFormat="1" ht="6.9" customHeight="1" x14ac:dyDescent="0.2">
      <c r="A81" s="30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32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3" customFormat="1" ht="24.9" customHeight="1" x14ac:dyDescent="0.2">
      <c r="A82" s="30"/>
      <c r="B82" s="31"/>
      <c r="C82" s="25" t="s">
        <v>120</v>
      </c>
      <c r="D82" s="30"/>
      <c r="E82" s="30"/>
      <c r="F82" s="30"/>
      <c r="G82" s="30"/>
      <c r="H82" s="30"/>
      <c r="I82" s="30"/>
      <c r="J82" s="30"/>
      <c r="K82" s="30"/>
      <c r="L82" s="32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3" customFormat="1" ht="6.9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2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3" customFormat="1" ht="12" customHeight="1" x14ac:dyDescent="0.2">
      <c r="A84" s="30"/>
      <c r="B84" s="31"/>
      <c r="C84" s="27" t="s">
        <v>16</v>
      </c>
      <c r="D84" s="30"/>
      <c r="E84" s="30"/>
      <c r="F84" s="30"/>
      <c r="G84" s="30"/>
      <c r="H84" s="30"/>
      <c r="I84" s="30"/>
      <c r="J84" s="30"/>
      <c r="K84" s="30"/>
      <c r="L84" s="32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3" customFormat="1" ht="14.4" customHeight="1" x14ac:dyDescent="0.2">
      <c r="A85" s="30"/>
      <c r="B85" s="31"/>
      <c r="C85" s="30"/>
      <c r="D85" s="30"/>
      <c r="E85" s="28" t="str">
        <f>E7</f>
        <v>STAVBA 25 METROVÉHO BAZÉNU MPS LUŽÁNKY</v>
      </c>
      <c r="F85" s="29"/>
      <c r="G85" s="29"/>
      <c r="H85" s="29"/>
      <c r="I85" s="30"/>
      <c r="J85" s="30"/>
      <c r="K85" s="30"/>
      <c r="L85" s="32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3" customFormat="1" ht="12" customHeight="1" x14ac:dyDescent="0.2">
      <c r="A86" s="30"/>
      <c r="B86" s="31"/>
      <c r="C86" s="27" t="s">
        <v>116</v>
      </c>
      <c r="D86" s="30"/>
      <c r="E86" s="30"/>
      <c r="F86" s="30"/>
      <c r="G86" s="30"/>
      <c r="H86" s="30"/>
      <c r="I86" s="30"/>
      <c r="J86" s="30"/>
      <c r="K86" s="30"/>
      <c r="L86" s="32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3" customFormat="1" ht="26.4" customHeight="1" x14ac:dyDescent="0.2">
      <c r="A87" s="30"/>
      <c r="B87" s="31"/>
      <c r="C87" s="30"/>
      <c r="D87" s="30"/>
      <c r="E87" s="34" t="str">
        <f>E9</f>
        <v>IO 420 - AREÁLOVÉ ROZVODY KANALIZACE JEDNOTNÉ</v>
      </c>
      <c r="F87" s="35"/>
      <c r="G87" s="35"/>
      <c r="H87" s="35"/>
      <c r="I87" s="30"/>
      <c r="J87" s="30"/>
      <c r="K87" s="30"/>
      <c r="L87" s="32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3" customFormat="1" ht="6.9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2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3" customFormat="1" ht="12" customHeight="1" x14ac:dyDescent="0.2">
      <c r="A89" s="30"/>
      <c r="B89" s="31"/>
      <c r="C89" s="27" t="s">
        <v>20</v>
      </c>
      <c r="D89" s="30"/>
      <c r="E89" s="30"/>
      <c r="F89" s="36" t="str">
        <f>F12</f>
        <v>Brno-Královo Pole, MPS Lužánky, ul. Sportovní 4</v>
      </c>
      <c r="G89" s="30"/>
      <c r="H89" s="30"/>
      <c r="I89" s="27" t="s">
        <v>22</v>
      </c>
      <c r="J89" s="37" t="str">
        <f>IF(J12="","",J12)</f>
        <v>30. 6. 2020</v>
      </c>
      <c r="K89" s="30"/>
      <c r="L89" s="32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3" customFormat="1" ht="6.9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32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3" customFormat="1" ht="15.6" customHeight="1" x14ac:dyDescent="0.2">
      <c r="A91" s="30"/>
      <c r="B91" s="31"/>
      <c r="C91" s="27" t="s">
        <v>24</v>
      </c>
      <c r="D91" s="30"/>
      <c r="E91" s="30"/>
      <c r="F91" s="36" t="str">
        <f>E15</f>
        <v>Statutární město Brno, Dominikánské nám. 1, Brno</v>
      </c>
      <c r="G91" s="30"/>
      <c r="H91" s="30"/>
      <c r="I91" s="27" t="s">
        <v>30</v>
      </c>
      <c r="J91" s="69" t="str">
        <f>E21</f>
        <v>Ing. P. Kučera</v>
      </c>
      <c r="K91" s="30"/>
      <c r="L91" s="32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3" customFormat="1" ht="26.4" customHeight="1" x14ac:dyDescent="0.2">
      <c r="A92" s="30"/>
      <c r="B92" s="31"/>
      <c r="C92" s="27" t="s">
        <v>28</v>
      </c>
      <c r="D92" s="30"/>
      <c r="E92" s="30"/>
      <c r="F92" s="36" t="str">
        <f>IF(E18="","",E18)</f>
        <v>Vyplň údaj</v>
      </c>
      <c r="G92" s="30"/>
      <c r="H92" s="30"/>
      <c r="I92" s="27" t="s">
        <v>33</v>
      </c>
      <c r="J92" s="69" t="str">
        <f>E24</f>
        <v>Ing. V. Potěšilová</v>
      </c>
      <c r="K92" s="30"/>
      <c r="L92" s="32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3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2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3" customFormat="1" ht="29.25" customHeight="1" x14ac:dyDescent="0.2">
      <c r="A94" s="30"/>
      <c r="B94" s="31"/>
      <c r="C94" s="70" t="s">
        <v>121</v>
      </c>
      <c r="D94" s="51"/>
      <c r="E94" s="51"/>
      <c r="F94" s="51"/>
      <c r="G94" s="51"/>
      <c r="H94" s="51"/>
      <c r="I94" s="51"/>
      <c r="J94" s="71" t="s">
        <v>122</v>
      </c>
      <c r="K94" s="51"/>
      <c r="L94" s="32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33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32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33" customFormat="1" ht="22.8" customHeight="1" x14ac:dyDescent="0.2">
      <c r="A96" s="30"/>
      <c r="B96" s="31"/>
      <c r="C96" s="72" t="s">
        <v>123</v>
      </c>
      <c r="D96" s="30"/>
      <c r="E96" s="30"/>
      <c r="F96" s="30"/>
      <c r="G96" s="30"/>
      <c r="H96" s="30"/>
      <c r="I96" s="30"/>
      <c r="J96" s="46">
        <f>J123</f>
        <v>0</v>
      </c>
      <c r="K96" s="30"/>
      <c r="L96" s="32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20" t="s">
        <v>124</v>
      </c>
    </row>
    <row r="97" spans="1:31" s="73" customFormat="1" ht="24.9" customHeight="1" x14ac:dyDescent="0.2">
      <c r="B97" s="74"/>
      <c r="D97" s="75" t="s">
        <v>125</v>
      </c>
      <c r="E97" s="76"/>
      <c r="F97" s="76"/>
      <c r="G97" s="76"/>
      <c r="H97" s="76"/>
      <c r="I97" s="76"/>
      <c r="J97" s="77">
        <f>J124</f>
        <v>0</v>
      </c>
      <c r="L97" s="74"/>
    </row>
    <row r="98" spans="1:31" s="78" customFormat="1" ht="19.95" customHeight="1" x14ac:dyDescent="0.2">
      <c r="B98" s="79"/>
      <c r="D98" s="80" t="s">
        <v>126</v>
      </c>
      <c r="E98" s="81"/>
      <c r="F98" s="81"/>
      <c r="G98" s="81"/>
      <c r="H98" s="81"/>
      <c r="I98" s="81"/>
      <c r="J98" s="82">
        <f>J125</f>
        <v>0</v>
      </c>
      <c r="L98" s="79"/>
    </row>
    <row r="99" spans="1:31" s="78" customFormat="1" ht="19.95" customHeight="1" x14ac:dyDescent="0.2">
      <c r="B99" s="79"/>
      <c r="D99" s="80" t="s">
        <v>127</v>
      </c>
      <c r="E99" s="81"/>
      <c r="F99" s="81"/>
      <c r="G99" s="81"/>
      <c r="H99" s="81"/>
      <c r="I99" s="81"/>
      <c r="J99" s="82">
        <f>J150</f>
        <v>0</v>
      </c>
      <c r="L99" s="79"/>
    </row>
    <row r="100" spans="1:31" s="78" customFormat="1" ht="19.95" customHeight="1" x14ac:dyDescent="0.2">
      <c r="B100" s="79"/>
      <c r="D100" s="80" t="s">
        <v>128</v>
      </c>
      <c r="E100" s="81"/>
      <c r="F100" s="81"/>
      <c r="G100" s="81"/>
      <c r="H100" s="81"/>
      <c r="I100" s="81"/>
      <c r="J100" s="82">
        <f>J154</f>
        <v>0</v>
      </c>
      <c r="L100" s="79"/>
    </row>
    <row r="101" spans="1:31" s="78" customFormat="1" ht="19.95" customHeight="1" x14ac:dyDescent="0.2">
      <c r="B101" s="79"/>
      <c r="D101" s="80" t="s">
        <v>1424</v>
      </c>
      <c r="E101" s="81"/>
      <c r="F101" s="81"/>
      <c r="G101" s="81"/>
      <c r="H101" s="81"/>
      <c r="I101" s="81"/>
      <c r="J101" s="82">
        <f>J227</f>
        <v>0</v>
      </c>
      <c r="L101" s="79"/>
    </row>
    <row r="102" spans="1:31" s="78" customFormat="1" ht="19.95" customHeight="1" x14ac:dyDescent="0.2">
      <c r="B102" s="79"/>
      <c r="D102" s="80" t="s">
        <v>129</v>
      </c>
      <c r="E102" s="81"/>
      <c r="F102" s="81"/>
      <c r="G102" s="81"/>
      <c r="H102" s="81"/>
      <c r="I102" s="81"/>
      <c r="J102" s="82">
        <f>J233</f>
        <v>0</v>
      </c>
      <c r="L102" s="79"/>
    </row>
    <row r="103" spans="1:31" s="78" customFormat="1" ht="14.85" customHeight="1" x14ac:dyDescent="0.2">
      <c r="B103" s="79"/>
      <c r="D103" s="80" t="s">
        <v>130</v>
      </c>
      <c r="E103" s="81"/>
      <c r="F103" s="81"/>
      <c r="G103" s="81"/>
      <c r="H103" s="81"/>
      <c r="I103" s="81"/>
      <c r="J103" s="82">
        <f>J234</f>
        <v>0</v>
      </c>
      <c r="L103" s="79"/>
    </row>
    <row r="104" spans="1:31" s="33" customFormat="1" ht="21.75" customHeight="1" x14ac:dyDescent="0.2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32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33" customFormat="1" ht="6.9" customHeight="1" x14ac:dyDescent="0.2">
      <c r="A105" s="30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32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33" customFormat="1" ht="6.9" customHeight="1" x14ac:dyDescent="0.2">
      <c r="A109" s="30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32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33" customFormat="1" ht="24.9" customHeight="1" x14ac:dyDescent="0.2">
      <c r="A110" s="30"/>
      <c r="B110" s="31"/>
      <c r="C110" s="25" t="s">
        <v>141</v>
      </c>
      <c r="D110" s="30"/>
      <c r="E110" s="30"/>
      <c r="F110" s="30"/>
      <c r="G110" s="30"/>
      <c r="H110" s="30"/>
      <c r="I110" s="30"/>
      <c r="J110" s="30"/>
      <c r="K110" s="30"/>
      <c r="L110" s="32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3" customFormat="1" ht="6.9" customHeight="1" x14ac:dyDescent="0.2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32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3" customFormat="1" ht="12" customHeight="1" x14ac:dyDescent="0.2">
      <c r="A112" s="30"/>
      <c r="B112" s="31"/>
      <c r="C112" s="27" t="s">
        <v>16</v>
      </c>
      <c r="D112" s="30"/>
      <c r="E112" s="30"/>
      <c r="F112" s="30"/>
      <c r="G112" s="30"/>
      <c r="H112" s="30"/>
      <c r="I112" s="30"/>
      <c r="J112" s="30"/>
      <c r="K112" s="30"/>
      <c r="L112" s="32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3" customFormat="1" ht="14.4" customHeight="1" x14ac:dyDescent="0.2">
      <c r="A113" s="30"/>
      <c r="B113" s="31"/>
      <c r="C113" s="30"/>
      <c r="D113" s="30"/>
      <c r="E113" s="28" t="str">
        <f>E7</f>
        <v>STAVBA 25 METROVÉHO BAZÉNU MPS LUŽÁNKY</v>
      </c>
      <c r="F113" s="29"/>
      <c r="G113" s="29"/>
      <c r="H113" s="29"/>
      <c r="I113" s="30"/>
      <c r="J113" s="30"/>
      <c r="K113" s="30"/>
      <c r="L113" s="32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3" customFormat="1" ht="12" customHeight="1" x14ac:dyDescent="0.2">
      <c r="A114" s="30"/>
      <c r="B114" s="31"/>
      <c r="C114" s="27" t="s">
        <v>116</v>
      </c>
      <c r="D114" s="30"/>
      <c r="E114" s="30"/>
      <c r="F114" s="30"/>
      <c r="G114" s="30"/>
      <c r="H114" s="30"/>
      <c r="I114" s="30"/>
      <c r="J114" s="30"/>
      <c r="K114" s="30"/>
      <c r="L114" s="32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3" customFormat="1" ht="26.4" customHeight="1" x14ac:dyDescent="0.2">
      <c r="A115" s="30"/>
      <c r="B115" s="31"/>
      <c r="C115" s="30"/>
      <c r="D115" s="30"/>
      <c r="E115" s="34" t="str">
        <f>E9</f>
        <v>IO 420 - AREÁLOVÉ ROZVODY KANALIZACE JEDNOTNÉ</v>
      </c>
      <c r="F115" s="35"/>
      <c r="G115" s="35"/>
      <c r="H115" s="35"/>
      <c r="I115" s="30"/>
      <c r="J115" s="30"/>
      <c r="K115" s="30"/>
      <c r="L115" s="32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3" customFormat="1" ht="6.9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32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3" customFormat="1" ht="12" customHeight="1" x14ac:dyDescent="0.2">
      <c r="A117" s="30"/>
      <c r="B117" s="31"/>
      <c r="C117" s="27" t="s">
        <v>20</v>
      </c>
      <c r="D117" s="30"/>
      <c r="E117" s="30"/>
      <c r="F117" s="36" t="str">
        <f>F12</f>
        <v>Brno-Královo Pole, MPS Lužánky, ul. Sportovní 4</v>
      </c>
      <c r="G117" s="30"/>
      <c r="H117" s="30"/>
      <c r="I117" s="27" t="s">
        <v>22</v>
      </c>
      <c r="J117" s="37" t="str">
        <f>IF(J12="","",J12)</f>
        <v>30. 6. 2020</v>
      </c>
      <c r="K117" s="30"/>
      <c r="L117" s="32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3" customFormat="1" ht="6.9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32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3" customFormat="1" ht="15.6" customHeight="1" x14ac:dyDescent="0.2">
      <c r="A119" s="30"/>
      <c r="B119" s="31"/>
      <c r="C119" s="27" t="s">
        <v>24</v>
      </c>
      <c r="D119" s="30"/>
      <c r="E119" s="30"/>
      <c r="F119" s="36" t="str">
        <f>E15</f>
        <v>Statutární město Brno, Dominikánské nám. 1, Brno</v>
      </c>
      <c r="G119" s="30"/>
      <c r="H119" s="30"/>
      <c r="I119" s="27" t="s">
        <v>30</v>
      </c>
      <c r="J119" s="69" t="str">
        <f>E21</f>
        <v>Ing. P. Kučera</v>
      </c>
      <c r="K119" s="30"/>
      <c r="L119" s="32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33" customFormat="1" ht="26.4" customHeight="1" x14ac:dyDescent="0.2">
      <c r="A120" s="30"/>
      <c r="B120" s="31"/>
      <c r="C120" s="27" t="s">
        <v>28</v>
      </c>
      <c r="D120" s="30"/>
      <c r="E120" s="30"/>
      <c r="F120" s="36" t="str">
        <f>IF(E18="","",E18)</f>
        <v>Vyplň údaj</v>
      </c>
      <c r="G120" s="30"/>
      <c r="H120" s="30"/>
      <c r="I120" s="27" t="s">
        <v>33</v>
      </c>
      <c r="J120" s="69" t="str">
        <f>E24</f>
        <v>Ing. V. Potěšilová</v>
      </c>
      <c r="K120" s="30"/>
      <c r="L120" s="32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33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32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93" customFormat="1" ht="29.25" customHeight="1" x14ac:dyDescent="0.2">
      <c r="A122" s="83"/>
      <c r="B122" s="84"/>
      <c r="C122" s="85" t="s">
        <v>142</v>
      </c>
      <c r="D122" s="86" t="s">
        <v>62</v>
      </c>
      <c r="E122" s="86" t="s">
        <v>58</v>
      </c>
      <c r="F122" s="86" t="s">
        <v>59</v>
      </c>
      <c r="G122" s="86" t="s">
        <v>143</v>
      </c>
      <c r="H122" s="86" t="s">
        <v>144</v>
      </c>
      <c r="I122" s="86" t="s">
        <v>145</v>
      </c>
      <c r="J122" s="87" t="s">
        <v>122</v>
      </c>
      <c r="K122" s="88" t="s">
        <v>146</v>
      </c>
      <c r="L122" s="89"/>
      <c r="M122" s="90" t="s">
        <v>1</v>
      </c>
      <c r="N122" s="91" t="s">
        <v>41</v>
      </c>
      <c r="O122" s="91" t="s">
        <v>147</v>
      </c>
      <c r="P122" s="91" t="s">
        <v>148</v>
      </c>
      <c r="Q122" s="91" t="s">
        <v>149</v>
      </c>
      <c r="R122" s="91" t="s">
        <v>150</v>
      </c>
      <c r="S122" s="91" t="s">
        <v>151</v>
      </c>
      <c r="T122" s="92" t="s">
        <v>152</v>
      </c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65" s="33" customFormat="1" ht="22.8" customHeight="1" x14ac:dyDescent="0.3">
      <c r="A123" s="30"/>
      <c r="B123" s="31"/>
      <c r="C123" s="94" t="s">
        <v>153</v>
      </c>
      <c r="D123" s="30"/>
      <c r="E123" s="30"/>
      <c r="F123" s="30"/>
      <c r="G123" s="30"/>
      <c r="H123" s="30"/>
      <c r="I123" s="30"/>
      <c r="J123" s="95">
        <f>BK123</f>
        <v>0</v>
      </c>
      <c r="K123" s="30"/>
      <c r="L123" s="31"/>
      <c r="M123" s="96"/>
      <c r="N123" s="97"/>
      <c r="O123" s="44"/>
      <c r="P123" s="98">
        <f>P124</f>
        <v>0</v>
      </c>
      <c r="Q123" s="44"/>
      <c r="R123" s="98">
        <f>R124</f>
        <v>1.4239271499999999</v>
      </c>
      <c r="S123" s="44"/>
      <c r="T123" s="99">
        <f>T124</f>
        <v>26.85952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20" t="s">
        <v>76</v>
      </c>
      <c r="AU123" s="20" t="s">
        <v>124</v>
      </c>
      <c r="BK123" s="100">
        <f>BK124</f>
        <v>0</v>
      </c>
    </row>
    <row r="124" spans="1:65" s="101" customFormat="1" ht="25.95" customHeight="1" x14ac:dyDescent="0.25">
      <c r="B124" s="102"/>
      <c r="D124" s="103" t="s">
        <v>76</v>
      </c>
      <c r="E124" s="104" t="s">
        <v>154</v>
      </c>
      <c r="F124" s="104" t="s">
        <v>154</v>
      </c>
      <c r="J124" s="105">
        <f>BK124</f>
        <v>0</v>
      </c>
      <c r="L124" s="102"/>
      <c r="M124" s="106"/>
      <c r="N124" s="107"/>
      <c r="O124" s="107"/>
      <c r="P124" s="108">
        <f>P125+P150+P154+P227+P233</f>
        <v>0</v>
      </c>
      <c r="Q124" s="107"/>
      <c r="R124" s="108">
        <f>R125+R150+R154+R227+R233</f>
        <v>1.4239271499999999</v>
      </c>
      <c r="S124" s="107"/>
      <c r="T124" s="109">
        <f>T125+T150+T154+T227+T233</f>
        <v>26.85952</v>
      </c>
      <c r="AR124" s="103" t="s">
        <v>85</v>
      </c>
      <c r="AT124" s="110" t="s">
        <v>76</v>
      </c>
      <c r="AU124" s="110" t="s">
        <v>77</v>
      </c>
      <c r="AY124" s="103" t="s">
        <v>155</v>
      </c>
      <c r="BK124" s="111">
        <f>BK125+BK150+BK154+BK227+BK233</f>
        <v>0</v>
      </c>
    </row>
    <row r="125" spans="1:65" s="101" customFormat="1" ht="22.8" customHeight="1" x14ac:dyDescent="0.25">
      <c r="B125" s="102"/>
      <c r="D125" s="103" t="s">
        <v>76</v>
      </c>
      <c r="E125" s="112" t="s">
        <v>85</v>
      </c>
      <c r="F125" s="112" t="s">
        <v>156</v>
      </c>
      <c r="J125" s="113">
        <f>BK125</f>
        <v>0</v>
      </c>
      <c r="L125" s="102"/>
      <c r="M125" s="106"/>
      <c r="N125" s="107"/>
      <c r="O125" s="107"/>
      <c r="P125" s="108">
        <f>SUM(P126:P149)</f>
        <v>0</v>
      </c>
      <c r="Q125" s="107"/>
      <c r="R125" s="108">
        <f>SUM(R126:R149)</f>
        <v>0</v>
      </c>
      <c r="S125" s="107"/>
      <c r="T125" s="109">
        <f>SUM(T126:T149)</f>
        <v>0</v>
      </c>
      <c r="AR125" s="103" t="s">
        <v>85</v>
      </c>
      <c r="AT125" s="110" t="s">
        <v>76</v>
      </c>
      <c r="AU125" s="110" t="s">
        <v>85</v>
      </c>
      <c r="AY125" s="103" t="s">
        <v>155</v>
      </c>
      <c r="BK125" s="111">
        <f>SUM(BK126:BK149)</f>
        <v>0</v>
      </c>
    </row>
    <row r="126" spans="1:65" s="33" customFormat="1" ht="21.6" customHeight="1" x14ac:dyDescent="0.2">
      <c r="A126" s="30"/>
      <c r="B126" s="31"/>
      <c r="C126" s="114" t="s">
        <v>85</v>
      </c>
      <c r="D126" s="114" t="s">
        <v>157</v>
      </c>
      <c r="E126" s="115" t="s">
        <v>1425</v>
      </c>
      <c r="F126" s="116" t="s">
        <v>1426</v>
      </c>
      <c r="G126" s="117" t="s">
        <v>160</v>
      </c>
      <c r="H126" s="118">
        <v>48.802999999999997</v>
      </c>
      <c r="I126" s="4"/>
      <c r="J126" s="119">
        <f>ROUND(I126*H126,2)</f>
        <v>0</v>
      </c>
      <c r="K126" s="120"/>
      <c r="L126" s="31"/>
      <c r="M126" s="121" t="s">
        <v>1</v>
      </c>
      <c r="N126" s="122" t="s">
        <v>42</v>
      </c>
      <c r="O126" s="123"/>
      <c r="P126" s="124">
        <f>O126*H126</f>
        <v>0</v>
      </c>
      <c r="Q126" s="124">
        <v>0</v>
      </c>
      <c r="R126" s="124">
        <f>Q126*H126</f>
        <v>0</v>
      </c>
      <c r="S126" s="124">
        <v>0</v>
      </c>
      <c r="T126" s="125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26" t="s">
        <v>161</v>
      </c>
      <c r="AT126" s="126" t="s">
        <v>157</v>
      </c>
      <c r="AU126" s="126" t="s">
        <v>87</v>
      </c>
      <c r="AY126" s="20" t="s">
        <v>155</v>
      </c>
      <c r="BE126" s="127">
        <f>IF(N126="základní",J126,0)</f>
        <v>0</v>
      </c>
      <c r="BF126" s="127">
        <f>IF(N126="snížená",J126,0)</f>
        <v>0</v>
      </c>
      <c r="BG126" s="127">
        <f>IF(N126="zákl. přenesená",J126,0)</f>
        <v>0</v>
      </c>
      <c r="BH126" s="127">
        <f>IF(N126="sníž. přenesená",J126,0)</f>
        <v>0</v>
      </c>
      <c r="BI126" s="127">
        <f>IF(N126="nulová",J126,0)</f>
        <v>0</v>
      </c>
      <c r="BJ126" s="20" t="s">
        <v>85</v>
      </c>
      <c r="BK126" s="127">
        <f>ROUND(I126*H126,2)</f>
        <v>0</v>
      </c>
      <c r="BL126" s="20" t="s">
        <v>161</v>
      </c>
      <c r="BM126" s="126" t="s">
        <v>1427</v>
      </c>
    </row>
    <row r="127" spans="1:65" s="128" customFormat="1" x14ac:dyDescent="0.2">
      <c r="B127" s="129"/>
      <c r="D127" s="130" t="s">
        <v>163</v>
      </c>
      <c r="E127" s="131" t="s">
        <v>1</v>
      </c>
      <c r="F127" s="132" t="s">
        <v>1428</v>
      </c>
      <c r="H127" s="131" t="s">
        <v>1</v>
      </c>
      <c r="I127" s="7"/>
      <c r="L127" s="129"/>
      <c r="M127" s="133"/>
      <c r="N127" s="134"/>
      <c r="O127" s="134"/>
      <c r="P127" s="134"/>
      <c r="Q127" s="134"/>
      <c r="R127" s="134"/>
      <c r="S127" s="134"/>
      <c r="T127" s="135"/>
      <c r="AT127" s="131" t="s">
        <v>163</v>
      </c>
      <c r="AU127" s="131" t="s">
        <v>87</v>
      </c>
      <c r="AV127" s="128" t="s">
        <v>85</v>
      </c>
      <c r="AW127" s="128" t="s">
        <v>32</v>
      </c>
      <c r="AX127" s="128" t="s">
        <v>77</v>
      </c>
      <c r="AY127" s="131" t="s">
        <v>155</v>
      </c>
    </row>
    <row r="128" spans="1:65" s="136" customFormat="1" x14ac:dyDescent="0.2">
      <c r="B128" s="137"/>
      <c r="D128" s="130" t="s">
        <v>163</v>
      </c>
      <c r="E128" s="138" t="s">
        <v>1</v>
      </c>
      <c r="F128" s="139" t="s">
        <v>1429</v>
      </c>
      <c r="H128" s="140">
        <v>12.359</v>
      </c>
      <c r="I128" s="5"/>
      <c r="L128" s="137"/>
      <c r="M128" s="141"/>
      <c r="N128" s="142"/>
      <c r="O128" s="142"/>
      <c r="P128" s="142"/>
      <c r="Q128" s="142"/>
      <c r="R128" s="142"/>
      <c r="S128" s="142"/>
      <c r="T128" s="143"/>
      <c r="AT128" s="138" t="s">
        <v>163</v>
      </c>
      <c r="AU128" s="138" t="s">
        <v>87</v>
      </c>
      <c r="AV128" s="136" t="s">
        <v>87</v>
      </c>
      <c r="AW128" s="136" t="s">
        <v>32</v>
      </c>
      <c r="AX128" s="136" t="s">
        <v>77</v>
      </c>
      <c r="AY128" s="138" t="s">
        <v>155</v>
      </c>
    </row>
    <row r="129" spans="1:65" s="128" customFormat="1" x14ac:dyDescent="0.2">
      <c r="B129" s="129"/>
      <c r="D129" s="130" t="s">
        <v>163</v>
      </c>
      <c r="E129" s="131" t="s">
        <v>1</v>
      </c>
      <c r="F129" s="132" t="s">
        <v>1430</v>
      </c>
      <c r="H129" s="131" t="s">
        <v>1</v>
      </c>
      <c r="I129" s="7"/>
      <c r="L129" s="129"/>
      <c r="M129" s="133"/>
      <c r="N129" s="134"/>
      <c r="O129" s="134"/>
      <c r="P129" s="134"/>
      <c r="Q129" s="134"/>
      <c r="R129" s="134"/>
      <c r="S129" s="134"/>
      <c r="T129" s="135"/>
      <c r="AT129" s="131" t="s">
        <v>163</v>
      </c>
      <c r="AU129" s="131" t="s">
        <v>87</v>
      </c>
      <c r="AV129" s="128" t="s">
        <v>85</v>
      </c>
      <c r="AW129" s="128" t="s">
        <v>32</v>
      </c>
      <c r="AX129" s="128" t="s">
        <v>77</v>
      </c>
      <c r="AY129" s="131" t="s">
        <v>155</v>
      </c>
    </row>
    <row r="130" spans="1:65" s="136" customFormat="1" x14ac:dyDescent="0.2">
      <c r="B130" s="137"/>
      <c r="D130" s="130" t="s">
        <v>163</v>
      </c>
      <c r="E130" s="138" t="s">
        <v>1</v>
      </c>
      <c r="F130" s="139" t="s">
        <v>1431</v>
      </c>
      <c r="H130" s="140">
        <v>31.45</v>
      </c>
      <c r="I130" s="5"/>
      <c r="L130" s="137"/>
      <c r="M130" s="141"/>
      <c r="N130" s="142"/>
      <c r="O130" s="142"/>
      <c r="P130" s="142"/>
      <c r="Q130" s="142"/>
      <c r="R130" s="142"/>
      <c r="S130" s="142"/>
      <c r="T130" s="143"/>
      <c r="AT130" s="138" t="s">
        <v>163</v>
      </c>
      <c r="AU130" s="138" t="s">
        <v>87</v>
      </c>
      <c r="AV130" s="136" t="s">
        <v>87</v>
      </c>
      <c r="AW130" s="136" t="s">
        <v>32</v>
      </c>
      <c r="AX130" s="136" t="s">
        <v>77</v>
      </c>
      <c r="AY130" s="138" t="s">
        <v>155</v>
      </c>
    </row>
    <row r="131" spans="1:65" s="136" customFormat="1" x14ac:dyDescent="0.2">
      <c r="B131" s="137"/>
      <c r="D131" s="130" t="s">
        <v>163</v>
      </c>
      <c r="E131" s="138" t="s">
        <v>1</v>
      </c>
      <c r="F131" s="139" t="s">
        <v>1432</v>
      </c>
      <c r="H131" s="140">
        <v>4.9939999999999998</v>
      </c>
      <c r="I131" s="5"/>
      <c r="L131" s="137"/>
      <c r="M131" s="141"/>
      <c r="N131" s="142"/>
      <c r="O131" s="142"/>
      <c r="P131" s="142"/>
      <c r="Q131" s="142"/>
      <c r="R131" s="142"/>
      <c r="S131" s="142"/>
      <c r="T131" s="143"/>
      <c r="AT131" s="138" t="s">
        <v>163</v>
      </c>
      <c r="AU131" s="138" t="s">
        <v>87</v>
      </c>
      <c r="AV131" s="136" t="s">
        <v>87</v>
      </c>
      <c r="AW131" s="136" t="s">
        <v>32</v>
      </c>
      <c r="AX131" s="136" t="s">
        <v>77</v>
      </c>
      <c r="AY131" s="138" t="s">
        <v>155</v>
      </c>
    </row>
    <row r="132" spans="1:65" s="144" customFormat="1" x14ac:dyDescent="0.2">
      <c r="B132" s="145"/>
      <c r="D132" s="130" t="s">
        <v>163</v>
      </c>
      <c r="E132" s="146" t="s">
        <v>97</v>
      </c>
      <c r="F132" s="147" t="s">
        <v>165</v>
      </c>
      <c r="H132" s="148">
        <v>48.802999999999997</v>
      </c>
      <c r="I132" s="6"/>
      <c r="L132" s="145"/>
      <c r="M132" s="149"/>
      <c r="N132" s="150"/>
      <c r="O132" s="150"/>
      <c r="P132" s="150"/>
      <c r="Q132" s="150"/>
      <c r="R132" s="150"/>
      <c r="S132" s="150"/>
      <c r="T132" s="151"/>
      <c r="AT132" s="146" t="s">
        <v>163</v>
      </c>
      <c r="AU132" s="146" t="s">
        <v>87</v>
      </c>
      <c r="AV132" s="144" t="s">
        <v>161</v>
      </c>
      <c r="AW132" s="144" t="s">
        <v>32</v>
      </c>
      <c r="AX132" s="144" t="s">
        <v>85</v>
      </c>
      <c r="AY132" s="146" t="s">
        <v>155</v>
      </c>
    </row>
    <row r="133" spans="1:65" s="33" customFormat="1" ht="21.6" customHeight="1" x14ac:dyDescent="0.2">
      <c r="A133" s="30"/>
      <c r="B133" s="31"/>
      <c r="C133" s="114" t="s">
        <v>87</v>
      </c>
      <c r="D133" s="114" t="s">
        <v>157</v>
      </c>
      <c r="E133" s="115" t="s">
        <v>166</v>
      </c>
      <c r="F133" s="116" t="s">
        <v>167</v>
      </c>
      <c r="G133" s="117" t="s">
        <v>160</v>
      </c>
      <c r="H133" s="118">
        <v>48.802999999999997</v>
      </c>
      <c r="I133" s="4"/>
      <c r="J133" s="119">
        <f>ROUND(I133*H133,2)</f>
        <v>0</v>
      </c>
      <c r="K133" s="120"/>
      <c r="L133" s="31"/>
      <c r="M133" s="121" t="s">
        <v>1</v>
      </c>
      <c r="N133" s="122" t="s">
        <v>42</v>
      </c>
      <c r="O133" s="123"/>
      <c r="P133" s="124">
        <f>O133*H133</f>
        <v>0</v>
      </c>
      <c r="Q133" s="124">
        <v>0</v>
      </c>
      <c r="R133" s="124">
        <f>Q133*H133</f>
        <v>0</v>
      </c>
      <c r="S133" s="124">
        <v>0</v>
      </c>
      <c r="T133" s="125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26" t="s">
        <v>161</v>
      </c>
      <c r="AT133" s="126" t="s">
        <v>157</v>
      </c>
      <c r="AU133" s="126" t="s">
        <v>87</v>
      </c>
      <c r="AY133" s="20" t="s">
        <v>155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20" t="s">
        <v>85</v>
      </c>
      <c r="BK133" s="127">
        <f>ROUND(I133*H133,2)</f>
        <v>0</v>
      </c>
      <c r="BL133" s="20" t="s">
        <v>161</v>
      </c>
      <c r="BM133" s="126" t="s">
        <v>1433</v>
      </c>
    </row>
    <row r="134" spans="1:65" s="136" customFormat="1" x14ac:dyDescent="0.2">
      <c r="B134" s="137"/>
      <c r="D134" s="130" t="s">
        <v>163</v>
      </c>
      <c r="E134" s="138" t="s">
        <v>1</v>
      </c>
      <c r="F134" s="139" t="s">
        <v>97</v>
      </c>
      <c r="H134" s="140">
        <v>48.802999999999997</v>
      </c>
      <c r="I134" s="5"/>
      <c r="L134" s="137"/>
      <c r="M134" s="141"/>
      <c r="N134" s="142"/>
      <c r="O134" s="142"/>
      <c r="P134" s="142"/>
      <c r="Q134" s="142"/>
      <c r="R134" s="142"/>
      <c r="S134" s="142"/>
      <c r="T134" s="143"/>
      <c r="AT134" s="138" t="s">
        <v>163</v>
      </c>
      <c r="AU134" s="138" t="s">
        <v>87</v>
      </c>
      <c r="AV134" s="136" t="s">
        <v>87</v>
      </c>
      <c r="AW134" s="136" t="s">
        <v>32</v>
      </c>
      <c r="AX134" s="136" t="s">
        <v>85</v>
      </c>
      <c r="AY134" s="138" t="s">
        <v>155</v>
      </c>
    </row>
    <row r="135" spans="1:65" s="33" customFormat="1" ht="21.6" customHeight="1" x14ac:dyDescent="0.2">
      <c r="A135" s="30"/>
      <c r="B135" s="31"/>
      <c r="C135" s="114" t="s">
        <v>170</v>
      </c>
      <c r="D135" s="114" t="s">
        <v>157</v>
      </c>
      <c r="E135" s="115" t="s">
        <v>171</v>
      </c>
      <c r="F135" s="116" t="s">
        <v>172</v>
      </c>
      <c r="G135" s="117" t="s">
        <v>160</v>
      </c>
      <c r="H135" s="118">
        <v>11.503</v>
      </c>
      <c r="I135" s="4"/>
      <c r="J135" s="119">
        <f>ROUND(I135*H135,2)</f>
        <v>0</v>
      </c>
      <c r="K135" s="120"/>
      <c r="L135" s="31"/>
      <c r="M135" s="121" t="s">
        <v>1</v>
      </c>
      <c r="N135" s="122" t="s">
        <v>42</v>
      </c>
      <c r="O135" s="123"/>
      <c r="P135" s="124">
        <f>O135*H135</f>
        <v>0</v>
      </c>
      <c r="Q135" s="124">
        <v>0</v>
      </c>
      <c r="R135" s="124">
        <f>Q135*H135</f>
        <v>0</v>
      </c>
      <c r="S135" s="124">
        <v>0</v>
      </c>
      <c r="T135" s="12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26" t="s">
        <v>161</v>
      </c>
      <c r="AT135" s="126" t="s">
        <v>157</v>
      </c>
      <c r="AU135" s="126" t="s">
        <v>87</v>
      </c>
      <c r="AY135" s="20" t="s">
        <v>155</v>
      </c>
      <c r="BE135" s="127">
        <f>IF(N135="základní",J135,0)</f>
        <v>0</v>
      </c>
      <c r="BF135" s="127">
        <f>IF(N135="snížená",J135,0)</f>
        <v>0</v>
      </c>
      <c r="BG135" s="127">
        <f>IF(N135="zákl. přenesená",J135,0)</f>
        <v>0</v>
      </c>
      <c r="BH135" s="127">
        <f>IF(N135="sníž. přenesená",J135,0)</f>
        <v>0</v>
      </c>
      <c r="BI135" s="127">
        <f>IF(N135="nulová",J135,0)</f>
        <v>0</v>
      </c>
      <c r="BJ135" s="20" t="s">
        <v>85</v>
      </c>
      <c r="BK135" s="127">
        <f>ROUND(I135*H135,2)</f>
        <v>0</v>
      </c>
      <c r="BL135" s="20" t="s">
        <v>161</v>
      </c>
      <c r="BM135" s="126" t="s">
        <v>1434</v>
      </c>
    </row>
    <row r="136" spans="1:65" s="128" customFormat="1" x14ac:dyDescent="0.2">
      <c r="B136" s="129"/>
      <c r="D136" s="130" t="s">
        <v>163</v>
      </c>
      <c r="E136" s="131" t="s">
        <v>1</v>
      </c>
      <c r="F136" s="132" t="s">
        <v>1435</v>
      </c>
      <c r="H136" s="131" t="s">
        <v>1</v>
      </c>
      <c r="I136" s="7"/>
      <c r="L136" s="129"/>
      <c r="M136" s="133"/>
      <c r="N136" s="134"/>
      <c r="O136" s="134"/>
      <c r="P136" s="134"/>
      <c r="Q136" s="134"/>
      <c r="R136" s="134"/>
      <c r="S136" s="134"/>
      <c r="T136" s="135"/>
      <c r="AT136" s="131" t="s">
        <v>163</v>
      </c>
      <c r="AU136" s="131" t="s">
        <v>87</v>
      </c>
      <c r="AV136" s="128" t="s">
        <v>85</v>
      </c>
      <c r="AW136" s="128" t="s">
        <v>3</v>
      </c>
      <c r="AX136" s="128" t="s">
        <v>77</v>
      </c>
      <c r="AY136" s="131" t="s">
        <v>155</v>
      </c>
    </row>
    <row r="137" spans="1:65" s="136" customFormat="1" x14ac:dyDescent="0.2">
      <c r="B137" s="137"/>
      <c r="D137" s="130" t="s">
        <v>163</v>
      </c>
      <c r="E137" s="138" t="s">
        <v>1</v>
      </c>
      <c r="F137" s="139" t="s">
        <v>175</v>
      </c>
      <c r="H137" s="140">
        <v>11.503</v>
      </c>
      <c r="I137" s="5"/>
      <c r="L137" s="137"/>
      <c r="M137" s="141"/>
      <c r="N137" s="142"/>
      <c r="O137" s="142"/>
      <c r="P137" s="142"/>
      <c r="Q137" s="142"/>
      <c r="R137" s="142"/>
      <c r="S137" s="142"/>
      <c r="T137" s="143"/>
      <c r="AT137" s="138" t="s">
        <v>163</v>
      </c>
      <c r="AU137" s="138" t="s">
        <v>87</v>
      </c>
      <c r="AV137" s="136" t="s">
        <v>87</v>
      </c>
      <c r="AW137" s="136" t="s">
        <v>32</v>
      </c>
      <c r="AX137" s="136" t="s">
        <v>77</v>
      </c>
      <c r="AY137" s="138" t="s">
        <v>155</v>
      </c>
    </row>
    <row r="138" spans="1:65" s="144" customFormat="1" x14ac:dyDescent="0.2">
      <c r="B138" s="145"/>
      <c r="D138" s="130" t="s">
        <v>163</v>
      </c>
      <c r="E138" s="146" t="s">
        <v>107</v>
      </c>
      <c r="F138" s="147" t="s">
        <v>165</v>
      </c>
      <c r="H138" s="148">
        <v>11.503</v>
      </c>
      <c r="I138" s="6"/>
      <c r="L138" s="145"/>
      <c r="M138" s="149"/>
      <c r="N138" s="150"/>
      <c r="O138" s="150"/>
      <c r="P138" s="150"/>
      <c r="Q138" s="150"/>
      <c r="R138" s="150"/>
      <c r="S138" s="150"/>
      <c r="T138" s="151"/>
      <c r="AT138" s="146" t="s">
        <v>163</v>
      </c>
      <c r="AU138" s="146" t="s">
        <v>87</v>
      </c>
      <c r="AV138" s="144" t="s">
        <v>161</v>
      </c>
      <c r="AW138" s="144" t="s">
        <v>3</v>
      </c>
      <c r="AX138" s="144" t="s">
        <v>85</v>
      </c>
      <c r="AY138" s="146" t="s">
        <v>155</v>
      </c>
    </row>
    <row r="139" spans="1:65" s="33" customFormat="1" ht="14.4" customHeight="1" x14ac:dyDescent="0.2">
      <c r="A139" s="30"/>
      <c r="B139" s="31"/>
      <c r="C139" s="114" t="s">
        <v>161</v>
      </c>
      <c r="D139" s="114" t="s">
        <v>157</v>
      </c>
      <c r="E139" s="115" t="s">
        <v>176</v>
      </c>
      <c r="F139" s="116" t="s">
        <v>177</v>
      </c>
      <c r="G139" s="117" t="s">
        <v>160</v>
      </c>
      <c r="H139" s="118">
        <v>11.503</v>
      </c>
      <c r="I139" s="4"/>
      <c r="J139" s="119">
        <f>ROUND(I139*H139,2)</f>
        <v>0</v>
      </c>
      <c r="K139" s="120"/>
      <c r="L139" s="31"/>
      <c r="M139" s="121" t="s">
        <v>1</v>
      </c>
      <c r="N139" s="122" t="s">
        <v>42</v>
      </c>
      <c r="O139" s="123"/>
      <c r="P139" s="124">
        <f>O139*H139</f>
        <v>0</v>
      </c>
      <c r="Q139" s="124">
        <v>0</v>
      </c>
      <c r="R139" s="124">
        <f>Q139*H139</f>
        <v>0</v>
      </c>
      <c r="S139" s="124">
        <v>0</v>
      </c>
      <c r="T139" s="12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26" t="s">
        <v>161</v>
      </c>
      <c r="AT139" s="126" t="s">
        <v>157</v>
      </c>
      <c r="AU139" s="126" t="s">
        <v>87</v>
      </c>
      <c r="AY139" s="20" t="s">
        <v>155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20" t="s">
        <v>85</v>
      </c>
      <c r="BK139" s="127">
        <f>ROUND(I139*H139,2)</f>
        <v>0</v>
      </c>
      <c r="BL139" s="20" t="s">
        <v>161</v>
      </c>
      <c r="BM139" s="126" t="s">
        <v>1436</v>
      </c>
    </row>
    <row r="140" spans="1:65" s="136" customFormat="1" x14ac:dyDescent="0.2">
      <c r="B140" s="137"/>
      <c r="D140" s="130" t="s">
        <v>163</v>
      </c>
      <c r="E140" s="138" t="s">
        <v>1</v>
      </c>
      <c r="F140" s="139" t="s">
        <v>107</v>
      </c>
      <c r="H140" s="140">
        <v>11.503</v>
      </c>
      <c r="I140" s="5"/>
      <c r="L140" s="137"/>
      <c r="M140" s="141"/>
      <c r="N140" s="142"/>
      <c r="O140" s="142"/>
      <c r="P140" s="142"/>
      <c r="Q140" s="142"/>
      <c r="R140" s="142"/>
      <c r="S140" s="142"/>
      <c r="T140" s="143"/>
      <c r="AT140" s="138" t="s">
        <v>163</v>
      </c>
      <c r="AU140" s="138" t="s">
        <v>87</v>
      </c>
      <c r="AV140" s="136" t="s">
        <v>87</v>
      </c>
      <c r="AW140" s="136" t="s">
        <v>32</v>
      </c>
      <c r="AX140" s="136" t="s">
        <v>77</v>
      </c>
      <c r="AY140" s="138" t="s">
        <v>155</v>
      </c>
    </row>
    <row r="141" spans="1:65" s="33" customFormat="1" ht="21.6" customHeight="1" x14ac:dyDescent="0.2">
      <c r="A141" s="30"/>
      <c r="B141" s="31"/>
      <c r="C141" s="114" t="s">
        <v>179</v>
      </c>
      <c r="D141" s="114" t="s">
        <v>157</v>
      </c>
      <c r="E141" s="115" t="s">
        <v>1164</v>
      </c>
      <c r="F141" s="116" t="s">
        <v>1437</v>
      </c>
      <c r="G141" s="117" t="s">
        <v>193</v>
      </c>
      <c r="H141" s="118">
        <v>20.704999999999998</v>
      </c>
      <c r="I141" s="4"/>
      <c r="J141" s="119">
        <f>ROUND(I141*H141,2)</f>
        <v>0</v>
      </c>
      <c r="K141" s="120"/>
      <c r="L141" s="31"/>
      <c r="M141" s="121" t="s">
        <v>1</v>
      </c>
      <c r="N141" s="122" t="s">
        <v>42</v>
      </c>
      <c r="O141" s="123"/>
      <c r="P141" s="124">
        <f>O141*H141</f>
        <v>0</v>
      </c>
      <c r="Q141" s="124">
        <v>0</v>
      </c>
      <c r="R141" s="124">
        <f>Q141*H141</f>
        <v>0</v>
      </c>
      <c r="S141" s="124">
        <v>0</v>
      </c>
      <c r="T141" s="125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26" t="s">
        <v>161</v>
      </c>
      <c r="AT141" s="126" t="s">
        <v>157</v>
      </c>
      <c r="AU141" s="126" t="s">
        <v>87</v>
      </c>
      <c r="AY141" s="20" t="s">
        <v>155</v>
      </c>
      <c r="BE141" s="127">
        <f>IF(N141="základní",J141,0)</f>
        <v>0</v>
      </c>
      <c r="BF141" s="127">
        <f>IF(N141="snížená",J141,0)</f>
        <v>0</v>
      </c>
      <c r="BG141" s="127">
        <f>IF(N141="zákl. přenesená",J141,0)</f>
        <v>0</v>
      </c>
      <c r="BH141" s="127">
        <f>IF(N141="sníž. přenesená",J141,0)</f>
        <v>0</v>
      </c>
      <c r="BI141" s="127">
        <f>IF(N141="nulová",J141,0)</f>
        <v>0</v>
      </c>
      <c r="BJ141" s="20" t="s">
        <v>85</v>
      </c>
      <c r="BK141" s="127">
        <f>ROUND(I141*H141,2)</f>
        <v>0</v>
      </c>
      <c r="BL141" s="20" t="s">
        <v>161</v>
      </c>
      <c r="BM141" s="126" t="s">
        <v>1438</v>
      </c>
    </row>
    <row r="142" spans="1:65" s="136" customFormat="1" x14ac:dyDescent="0.2">
      <c r="B142" s="137"/>
      <c r="D142" s="130" t="s">
        <v>163</v>
      </c>
      <c r="E142" s="138" t="s">
        <v>1</v>
      </c>
      <c r="F142" s="139" t="s">
        <v>1167</v>
      </c>
      <c r="H142" s="140">
        <v>20.704999999999998</v>
      </c>
      <c r="I142" s="5"/>
      <c r="L142" s="137"/>
      <c r="M142" s="141"/>
      <c r="N142" s="142"/>
      <c r="O142" s="142"/>
      <c r="P142" s="142"/>
      <c r="Q142" s="142"/>
      <c r="R142" s="142"/>
      <c r="S142" s="142"/>
      <c r="T142" s="143"/>
      <c r="AT142" s="138" t="s">
        <v>163</v>
      </c>
      <c r="AU142" s="138" t="s">
        <v>87</v>
      </c>
      <c r="AV142" s="136" t="s">
        <v>87</v>
      </c>
      <c r="AW142" s="136" t="s">
        <v>32</v>
      </c>
      <c r="AX142" s="136" t="s">
        <v>85</v>
      </c>
      <c r="AY142" s="138" t="s">
        <v>155</v>
      </c>
    </row>
    <row r="143" spans="1:65" s="33" customFormat="1" ht="21.6" customHeight="1" x14ac:dyDescent="0.2">
      <c r="A143" s="30"/>
      <c r="B143" s="31"/>
      <c r="C143" s="114" t="s">
        <v>184</v>
      </c>
      <c r="D143" s="114" t="s">
        <v>157</v>
      </c>
      <c r="E143" s="115" t="s">
        <v>180</v>
      </c>
      <c r="F143" s="116" t="s">
        <v>181</v>
      </c>
      <c r="G143" s="117" t="s">
        <v>160</v>
      </c>
      <c r="H143" s="118">
        <v>37.299999999999997</v>
      </c>
      <c r="I143" s="4"/>
      <c r="J143" s="119">
        <f>ROUND(I143*H143,2)</f>
        <v>0</v>
      </c>
      <c r="K143" s="120"/>
      <c r="L143" s="31"/>
      <c r="M143" s="121" t="s">
        <v>1</v>
      </c>
      <c r="N143" s="122" t="s">
        <v>42</v>
      </c>
      <c r="O143" s="123"/>
      <c r="P143" s="124">
        <f>O143*H143</f>
        <v>0</v>
      </c>
      <c r="Q143" s="124">
        <v>0</v>
      </c>
      <c r="R143" s="124">
        <f>Q143*H143</f>
        <v>0</v>
      </c>
      <c r="S143" s="124">
        <v>0</v>
      </c>
      <c r="T143" s="12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26" t="s">
        <v>161</v>
      </c>
      <c r="AT143" s="126" t="s">
        <v>157</v>
      </c>
      <c r="AU143" s="126" t="s">
        <v>87</v>
      </c>
      <c r="AY143" s="20" t="s">
        <v>155</v>
      </c>
      <c r="BE143" s="127">
        <f>IF(N143="základní",J143,0)</f>
        <v>0</v>
      </c>
      <c r="BF143" s="127">
        <f>IF(N143="snížená",J143,0)</f>
        <v>0</v>
      </c>
      <c r="BG143" s="127">
        <f>IF(N143="zákl. přenesená",J143,0)</f>
        <v>0</v>
      </c>
      <c r="BH143" s="127">
        <f>IF(N143="sníž. přenesená",J143,0)</f>
        <v>0</v>
      </c>
      <c r="BI143" s="127">
        <f>IF(N143="nulová",J143,0)</f>
        <v>0</v>
      </c>
      <c r="BJ143" s="20" t="s">
        <v>85</v>
      </c>
      <c r="BK143" s="127">
        <f>ROUND(I143*H143,2)</f>
        <v>0</v>
      </c>
      <c r="BL143" s="20" t="s">
        <v>161</v>
      </c>
      <c r="BM143" s="126" t="s">
        <v>1439</v>
      </c>
    </row>
    <row r="144" spans="1:65" s="136" customFormat="1" x14ac:dyDescent="0.2">
      <c r="B144" s="137"/>
      <c r="D144" s="130" t="s">
        <v>163</v>
      </c>
      <c r="E144" s="138" t="s">
        <v>1</v>
      </c>
      <c r="F144" s="139" t="s">
        <v>183</v>
      </c>
      <c r="H144" s="140">
        <v>37.299999999999997</v>
      </c>
      <c r="I144" s="5"/>
      <c r="L144" s="137"/>
      <c r="M144" s="141"/>
      <c r="N144" s="142"/>
      <c r="O144" s="142"/>
      <c r="P144" s="142"/>
      <c r="Q144" s="142"/>
      <c r="R144" s="142"/>
      <c r="S144" s="142"/>
      <c r="T144" s="143"/>
      <c r="AT144" s="138" t="s">
        <v>163</v>
      </c>
      <c r="AU144" s="138" t="s">
        <v>87</v>
      </c>
      <c r="AV144" s="136" t="s">
        <v>87</v>
      </c>
      <c r="AW144" s="136" t="s">
        <v>32</v>
      </c>
      <c r="AX144" s="136" t="s">
        <v>85</v>
      </c>
      <c r="AY144" s="138" t="s">
        <v>155</v>
      </c>
    </row>
    <row r="145" spans="1:65" s="33" customFormat="1" ht="21.6" customHeight="1" x14ac:dyDescent="0.2">
      <c r="A145" s="30"/>
      <c r="B145" s="31"/>
      <c r="C145" s="114" t="s">
        <v>189</v>
      </c>
      <c r="D145" s="114" t="s">
        <v>157</v>
      </c>
      <c r="E145" s="115" t="s">
        <v>185</v>
      </c>
      <c r="F145" s="116" t="s">
        <v>186</v>
      </c>
      <c r="G145" s="117" t="s">
        <v>160</v>
      </c>
      <c r="H145" s="118">
        <v>9.52</v>
      </c>
      <c r="I145" s="4"/>
      <c r="J145" s="119">
        <f>ROUND(I145*H145,2)</f>
        <v>0</v>
      </c>
      <c r="K145" s="120"/>
      <c r="L145" s="31"/>
      <c r="M145" s="121" t="s">
        <v>1</v>
      </c>
      <c r="N145" s="122" t="s">
        <v>42</v>
      </c>
      <c r="O145" s="123"/>
      <c r="P145" s="124">
        <f>O145*H145</f>
        <v>0</v>
      </c>
      <c r="Q145" s="124">
        <v>0</v>
      </c>
      <c r="R145" s="124">
        <f>Q145*H145</f>
        <v>0</v>
      </c>
      <c r="S145" s="124">
        <v>0</v>
      </c>
      <c r="T145" s="12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26" t="s">
        <v>161</v>
      </c>
      <c r="AT145" s="126" t="s">
        <v>157</v>
      </c>
      <c r="AU145" s="126" t="s">
        <v>87</v>
      </c>
      <c r="AY145" s="20" t="s">
        <v>155</v>
      </c>
      <c r="BE145" s="127">
        <f>IF(N145="základní",J145,0)</f>
        <v>0</v>
      </c>
      <c r="BF145" s="127">
        <f>IF(N145="snížená",J145,0)</f>
        <v>0</v>
      </c>
      <c r="BG145" s="127">
        <f>IF(N145="zákl. přenesená",J145,0)</f>
        <v>0</v>
      </c>
      <c r="BH145" s="127">
        <f>IF(N145="sníž. přenesená",J145,0)</f>
        <v>0</v>
      </c>
      <c r="BI145" s="127">
        <f>IF(N145="nulová",J145,0)</f>
        <v>0</v>
      </c>
      <c r="BJ145" s="20" t="s">
        <v>85</v>
      </c>
      <c r="BK145" s="127">
        <f>ROUND(I145*H145,2)</f>
        <v>0</v>
      </c>
      <c r="BL145" s="20" t="s">
        <v>161</v>
      </c>
      <c r="BM145" s="126" t="s">
        <v>1440</v>
      </c>
    </row>
    <row r="146" spans="1:65" s="136" customFormat="1" x14ac:dyDescent="0.2">
      <c r="B146" s="137"/>
      <c r="D146" s="130" t="s">
        <v>163</v>
      </c>
      <c r="E146" s="138" t="s">
        <v>1</v>
      </c>
      <c r="F146" s="139" t="s">
        <v>1441</v>
      </c>
      <c r="H146" s="140">
        <v>2.3759999999999999</v>
      </c>
      <c r="I146" s="5"/>
      <c r="L146" s="137"/>
      <c r="M146" s="141"/>
      <c r="N146" s="142"/>
      <c r="O146" s="142"/>
      <c r="P146" s="142"/>
      <c r="Q146" s="142"/>
      <c r="R146" s="142"/>
      <c r="S146" s="142"/>
      <c r="T146" s="143"/>
      <c r="AT146" s="138" t="s">
        <v>163</v>
      </c>
      <c r="AU146" s="138" t="s">
        <v>87</v>
      </c>
      <c r="AV146" s="136" t="s">
        <v>87</v>
      </c>
      <c r="AW146" s="136" t="s">
        <v>32</v>
      </c>
      <c r="AX146" s="136" t="s">
        <v>77</v>
      </c>
      <c r="AY146" s="138" t="s">
        <v>155</v>
      </c>
    </row>
    <row r="147" spans="1:65" s="136" customFormat="1" x14ac:dyDescent="0.2">
      <c r="B147" s="137"/>
      <c r="D147" s="130" t="s">
        <v>163</v>
      </c>
      <c r="E147" s="138" t="s">
        <v>1</v>
      </c>
      <c r="F147" s="139" t="s">
        <v>1442</v>
      </c>
      <c r="H147" s="140">
        <v>7.1440000000000001</v>
      </c>
      <c r="I147" s="5"/>
      <c r="L147" s="137"/>
      <c r="M147" s="141"/>
      <c r="N147" s="142"/>
      <c r="O147" s="142"/>
      <c r="P147" s="142"/>
      <c r="Q147" s="142"/>
      <c r="R147" s="142"/>
      <c r="S147" s="142"/>
      <c r="T147" s="143"/>
      <c r="AT147" s="138" t="s">
        <v>163</v>
      </c>
      <c r="AU147" s="138" t="s">
        <v>87</v>
      </c>
      <c r="AV147" s="136" t="s">
        <v>87</v>
      </c>
      <c r="AW147" s="136" t="s">
        <v>32</v>
      </c>
      <c r="AX147" s="136" t="s">
        <v>77</v>
      </c>
      <c r="AY147" s="138" t="s">
        <v>155</v>
      </c>
    </row>
    <row r="148" spans="1:65" s="33" customFormat="1" ht="14.4" customHeight="1" x14ac:dyDescent="0.2">
      <c r="A148" s="30"/>
      <c r="B148" s="31"/>
      <c r="C148" s="152" t="s">
        <v>194</v>
      </c>
      <c r="D148" s="152" t="s">
        <v>190</v>
      </c>
      <c r="E148" s="153" t="s">
        <v>1172</v>
      </c>
      <c r="F148" s="154" t="s">
        <v>1173</v>
      </c>
      <c r="G148" s="155" t="s">
        <v>193</v>
      </c>
      <c r="H148" s="156">
        <v>17.611999999999998</v>
      </c>
      <c r="I148" s="8"/>
      <c r="J148" s="157">
        <f>ROUND(I148*H148,2)</f>
        <v>0</v>
      </c>
      <c r="K148" s="158"/>
      <c r="L148" s="159"/>
      <c r="M148" s="160" t="s">
        <v>1</v>
      </c>
      <c r="N148" s="161" t="s">
        <v>42</v>
      </c>
      <c r="O148" s="123"/>
      <c r="P148" s="124">
        <f>O148*H148</f>
        <v>0</v>
      </c>
      <c r="Q148" s="124">
        <v>0</v>
      </c>
      <c r="R148" s="124">
        <f>Q148*H148</f>
        <v>0</v>
      </c>
      <c r="S148" s="124">
        <v>0</v>
      </c>
      <c r="T148" s="125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26" t="s">
        <v>194</v>
      </c>
      <c r="AT148" s="126" t="s">
        <v>190</v>
      </c>
      <c r="AU148" s="126" t="s">
        <v>87</v>
      </c>
      <c r="AY148" s="20" t="s">
        <v>155</v>
      </c>
      <c r="BE148" s="127">
        <f>IF(N148="základní",J148,0)</f>
        <v>0</v>
      </c>
      <c r="BF148" s="127">
        <f>IF(N148="snížená",J148,0)</f>
        <v>0</v>
      </c>
      <c r="BG148" s="127">
        <f>IF(N148="zákl. přenesená",J148,0)</f>
        <v>0</v>
      </c>
      <c r="BH148" s="127">
        <f>IF(N148="sníž. přenesená",J148,0)</f>
        <v>0</v>
      </c>
      <c r="BI148" s="127">
        <f>IF(N148="nulová",J148,0)</f>
        <v>0</v>
      </c>
      <c r="BJ148" s="20" t="s">
        <v>85</v>
      </c>
      <c r="BK148" s="127">
        <f>ROUND(I148*H148,2)</f>
        <v>0</v>
      </c>
      <c r="BL148" s="20" t="s">
        <v>161</v>
      </c>
      <c r="BM148" s="126" t="s">
        <v>1443</v>
      </c>
    </row>
    <row r="149" spans="1:65" s="136" customFormat="1" x14ac:dyDescent="0.2">
      <c r="B149" s="137"/>
      <c r="D149" s="130" t="s">
        <v>163</v>
      </c>
      <c r="E149" s="138" t="s">
        <v>1</v>
      </c>
      <c r="F149" s="139" t="s">
        <v>1444</v>
      </c>
      <c r="H149" s="140">
        <v>17.611999999999998</v>
      </c>
      <c r="I149" s="5"/>
      <c r="L149" s="137"/>
      <c r="M149" s="141"/>
      <c r="N149" s="142"/>
      <c r="O149" s="142"/>
      <c r="P149" s="142"/>
      <c r="Q149" s="142"/>
      <c r="R149" s="142"/>
      <c r="S149" s="142"/>
      <c r="T149" s="143"/>
      <c r="AT149" s="138" t="s">
        <v>163</v>
      </c>
      <c r="AU149" s="138" t="s">
        <v>87</v>
      </c>
      <c r="AV149" s="136" t="s">
        <v>87</v>
      </c>
      <c r="AW149" s="136" t="s">
        <v>32</v>
      </c>
      <c r="AX149" s="136" t="s">
        <v>85</v>
      </c>
      <c r="AY149" s="138" t="s">
        <v>155</v>
      </c>
    </row>
    <row r="150" spans="1:65" s="101" customFormat="1" ht="22.8" customHeight="1" x14ac:dyDescent="0.25">
      <c r="B150" s="102"/>
      <c r="D150" s="103" t="s">
        <v>76</v>
      </c>
      <c r="E150" s="112" t="s">
        <v>161</v>
      </c>
      <c r="F150" s="112" t="s">
        <v>197</v>
      </c>
      <c r="I150" s="3"/>
      <c r="J150" s="113">
        <f>BK150</f>
        <v>0</v>
      </c>
      <c r="L150" s="102"/>
      <c r="M150" s="106"/>
      <c r="N150" s="107"/>
      <c r="O150" s="107"/>
      <c r="P150" s="108">
        <f>SUM(P151:P153)</f>
        <v>0</v>
      </c>
      <c r="Q150" s="107"/>
      <c r="R150" s="108">
        <f>SUM(R151:R153)</f>
        <v>0</v>
      </c>
      <c r="S150" s="107"/>
      <c r="T150" s="109">
        <f>SUM(T151:T153)</f>
        <v>0</v>
      </c>
      <c r="AR150" s="103" t="s">
        <v>85</v>
      </c>
      <c r="AT150" s="110" t="s">
        <v>76</v>
      </c>
      <c r="AU150" s="110" t="s">
        <v>85</v>
      </c>
      <c r="AY150" s="103" t="s">
        <v>155</v>
      </c>
      <c r="BK150" s="111">
        <f>SUM(BK151:BK153)</f>
        <v>0</v>
      </c>
    </row>
    <row r="151" spans="1:65" s="33" customFormat="1" ht="21.6" customHeight="1" x14ac:dyDescent="0.2">
      <c r="A151" s="30"/>
      <c r="B151" s="31"/>
      <c r="C151" s="114" t="s">
        <v>202</v>
      </c>
      <c r="D151" s="114" t="s">
        <v>157</v>
      </c>
      <c r="E151" s="115" t="s">
        <v>198</v>
      </c>
      <c r="F151" s="116" t="s">
        <v>199</v>
      </c>
      <c r="G151" s="117" t="s">
        <v>160</v>
      </c>
      <c r="H151" s="118">
        <v>1.9830000000000001</v>
      </c>
      <c r="I151" s="4"/>
      <c r="J151" s="119">
        <f>ROUND(I151*H151,2)</f>
        <v>0</v>
      </c>
      <c r="K151" s="120"/>
      <c r="L151" s="31"/>
      <c r="M151" s="121" t="s">
        <v>1</v>
      </c>
      <c r="N151" s="122" t="s">
        <v>42</v>
      </c>
      <c r="O151" s="123"/>
      <c r="P151" s="124">
        <f>O151*H151</f>
        <v>0</v>
      </c>
      <c r="Q151" s="124">
        <v>0</v>
      </c>
      <c r="R151" s="124">
        <f>Q151*H151</f>
        <v>0</v>
      </c>
      <c r="S151" s="124">
        <v>0</v>
      </c>
      <c r="T151" s="12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26" t="s">
        <v>161</v>
      </c>
      <c r="AT151" s="126" t="s">
        <v>157</v>
      </c>
      <c r="AU151" s="126" t="s">
        <v>87</v>
      </c>
      <c r="AY151" s="20" t="s">
        <v>155</v>
      </c>
      <c r="BE151" s="127">
        <f>IF(N151="základní",J151,0)</f>
        <v>0</v>
      </c>
      <c r="BF151" s="127">
        <f>IF(N151="snížená",J151,0)</f>
        <v>0</v>
      </c>
      <c r="BG151" s="127">
        <f>IF(N151="zákl. přenesená",J151,0)</f>
        <v>0</v>
      </c>
      <c r="BH151" s="127">
        <f>IF(N151="sníž. přenesená",J151,0)</f>
        <v>0</v>
      </c>
      <c r="BI151" s="127">
        <f>IF(N151="nulová",J151,0)</f>
        <v>0</v>
      </c>
      <c r="BJ151" s="20" t="s">
        <v>85</v>
      </c>
      <c r="BK151" s="127">
        <f>ROUND(I151*H151,2)</f>
        <v>0</v>
      </c>
      <c r="BL151" s="20" t="s">
        <v>161</v>
      </c>
      <c r="BM151" s="126" t="s">
        <v>1445</v>
      </c>
    </row>
    <row r="152" spans="1:65" s="136" customFormat="1" x14ac:dyDescent="0.2">
      <c r="B152" s="137"/>
      <c r="D152" s="130" t="s">
        <v>163</v>
      </c>
      <c r="E152" s="138" t="s">
        <v>1</v>
      </c>
      <c r="F152" s="139" t="s">
        <v>1446</v>
      </c>
      <c r="H152" s="140">
        <v>0.495</v>
      </c>
      <c r="I152" s="5"/>
      <c r="L152" s="137"/>
      <c r="M152" s="141"/>
      <c r="N152" s="142"/>
      <c r="O152" s="142"/>
      <c r="P152" s="142"/>
      <c r="Q152" s="142"/>
      <c r="R152" s="142"/>
      <c r="S152" s="142"/>
      <c r="T152" s="143"/>
      <c r="AT152" s="138" t="s">
        <v>163</v>
      </c>
      <c r="AU152" s="138" t="s">
        <v>87</v>
      </c>
      <c r="AV152" s="136" t="s">
        <v>87</v>
      </c>
      <c r="AW152" s="136" t="s">
        <v>32</v>
      </c>
      <c r="AX152" s="136" t="s">
        <v>77</v>
      </c>
      <c r="AY152" s="138" t="s">
        <v>155</v>
      </c>
    </row>
    <row r="153" spans="1:65" s="136" customFormat="1" x14ac:dyDescent="0.2">
      <c r="B153" s="137"/>
      <c r="D153" s="130" t="s">
        <v>163</v>
      </c>
      <c r="E153" s="138" t="s">
        <v>1</v>
      </c>
      <c r="F153" s="139" t="s">
        <v>1447</v>
      </c>
      <c r="H153" s="140">
        <v>1.488</v>
      </c>
      <c r="I153" s="5"/>
      <c r="L153" s="137"/>
      <c r="M153" s="141"/>
      <c r="N153" s="142"/>
      <c r="O153" s="142"/>
      <c r="P153" s="142"/>
      <c r="Q153" s="142"/>
      <c r="R153" s="142"/>
      <c r="S153" s="142"/>
      <c r="T153" s="143"/>
      <c r="AT153" s="138" t="s">
        <v>163</v>
      </c>
      <c r="AU153" s="138" t="s">
        <v>87</v>
      </c>
      <c r="AV153" s="136" t="s">
        <v>87</v>
      </c>
      <c r="AW153" s="136" t="s">
        <v>32</v>
      </c>
      <c r="AX153" s="136" t="s">
        <v>77</v>
      </c>
      <c r="AY153" s="138" t="s">
        <v>155</v>
      </c>
    </row>
    <row r="154" spans="1:65" s="101" customFormat="1" ht="22.8" customHeight="1" x14ac:dyDescent="0.25">
      <c r="B154" s="102"/>
      <c r="D154" s="103" t="s">
        <v>76</v>
      </c>
      <c r="E154" s="112" t="s">
        <v>194</v>
      </c>
      <c r="F154" s="112" t="s">
        <v>214</v>
      </c>
      <c r="I154" s="3"/>
      <c r="J154" s="113">
        <f>BK154</f>
        <v>0</v>
      </c>
      <c r="L154" s="102"/>
      <c r="M154" s="106"/>
      <c r="N154" s="107"/>
      <c r="O154" s="107"/>
      <c r="P154" s="108">
        <f>SUM(P155:P226)</f>
        <v>0</v>
      </c>
      <c r="Q154" s="107"/>
      <c r="R154" s="108">
        <f>SUM(R155:R226)</f>
        <v>1.4239271499999999</v>
      </c>
      <c r="S154" s="107"/>
      <c r="T154" s="109">
        <f>SUM(T155:T226)</f>
        <v>26.85952</v>
      </c>
      <c r="AR154" s="103" t="s">
        <v>85</v>
      </c>
      <c r="AT154" s="110" t="s">
        <v>76</v>
      </c>
      <c r="AU154" s="110" t="s">
        <v>85</v>
      </c>
      <c r="AY154" s="103" t="s">
        <v>155</v>
      </c>
      <c r="BK154" s="111">
        <f>SUM(BK155:BK226)</f>
        <v>0</v>
      </c>
    </row>
    <row r="155" spans="1:65" s="33" customFormat="1" ht="21.6" customHeight="1" x14ac:dyDescent="0.2">
      <c r="A155" s="30"/>
      <c r="B155" s="31"/>
      <c r="C155" s="114" t="s">
        <v>208</v>
      </c>
      <c r="D155" s="114" t="s">
        <v>157</v>
      </c>
      <c r="E155" s="115" t="s">
        <v>1448</v>
      </c>
      <c r="F155" s="116" t="s">
        <v>1449</v>
      </c>
      <c r="G155" s="117" t="s">
        <v>292</v>
      </c>
      <c r="H155" s="118">
        <v>65</v>
      </c>
      <c r="I155" s="4"/>
      <c r="J155" s="119">
        <f>ROUND(I155*H155,2)</f>
        <v>0</v>
      </c>
      <c r="K155" s="120"/>
      <c r="L155" s="31"/>
      <c r="M155" s="121" t="s">
        <v>1</v>
      </c>
      <c r="N155" s="122" t="s">
        <v>42</v>
      </c>
      <c r="O155" s="123"/>
      <c r="P155" s="124">
        <f>O155*H155</f>
        <v>0</v>
      </c>
      <c r="Q155" s="124">
        <v>0</v>
      </c>
      <c r="R155" s="124">
        <f>Q155*H155</f>
        <v>0</v>
      </c>
      <c r="S155" s="124">
        <v>0.32</v>
      </c>
      <c r="T155" s="125">
        <f>S155*H155</f>
        <v>20.8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26" t="s">
        <v>161</v>
      </c>
      <c r="AT155" s="126" t="s">
        <v>157</v>
      </c>
      <c r="AU155" s="126" t="s">
        <v>87</v>
      </c>
      <c r="AY155" s="20" t="s">
        <v>155</v>
      </c>
      <c r="BE155" s="127">
        <f>IF(N155="základní",J155,0)</f>
        <v>0</v>
      </c>
      <c r="BF155" s="127">
        <f>IF(N155="snížená",J155,0)</f>
        <v>0</v>
      </c>
      <c r="BG155" s="127">
        <f>IF(N155="zákl. přenesená",J155,0)</f>
        <v>0</v>
      </c>
      <c r="BH155" s="127">
        <f>IF(N155="sníž. přenesená",J155,0)</f>
        <v>0</v>
      </c>
      <c r="BI155" s="127">
        <f>IF(N155="nulová",J155,0)</f>
        <v>0</v>
      </c>
      <c r="BJ155" s="20" t="s">
        <v>85</v>
      </c>
      <c r="BK155" s="127">
        <f>ROUND(I155*H155,2)</f>
        <v>0</v>
      </c>
      <c r="BL155" s="20" t="s">
        <v>161</v>
      </c>
      <c r="BM155" s="126" t="s">
        <v>1450</v>
      </c>
    </row>
    <row r="156" spans="1:65" s="136" customFormat="1" x14ac:dyDescent="0.2">
      <c r="B156" s="137"/>
      <c r="D156" s="130" t="s">
        <v>163</v>
      </c>
      <c r="E156" s="138" t="s">
        <v>1</v>
      </c>
      <c r="F156" s="139" t="s">
        <v>446</v>
      </c>
      <c r="H156" s="140">
        <v>65</v>
      </c>
      <c r="I156" s="5"/>
      <c r="L156" s="137"/>
      <c r="M156" s="141"/>
      <c r="N156" s="142"/>
      <c r="O156" s="142"/>
      <c r="P156" s="142"/>
      <c r="Q156" s="142"/>
      <c r="R156" s="142"/>
      <c r="S156" s="142"/>
      <c r="T156" s="143"/>
      <c r="AT156" s="138" t="s">
        <v>163</v>
      </c>
      <c r="AU156" s="138" t="s">
        <v>87</v>
      </c>
      <c r="AV156" s="136" t="s">
        <v>87</v>
      </c>
      <c r="AW156" s="136" t="s">
        <v>32</v>
      </c>
      <c r="AX156" s="136" t="s">
        <v>85</v>
      </c>
      <c r="AY156" s="138" t="s">
        <v>155</v>
      </c>
    </row>
    <row r="157" spans="1:65" s="33" customFormat="1" ht="21.6" customHeight="1" x14ac:dyDescent="0.2">
      <c r="A157" s="30"/>
      <c r="B157" s="31"/>
      <c r="C157" s="114" t="s">
        <v>215</v>
      </c>
      <c r="D157" s="114" t="s">
        <v>157</v>
      </c>
      <c r="E157" s="115" t="s">
        <v>1451</v>
      </c>
      <c r="F157" s="116" t="s">
        <v>1452</v>
      </c>
      <c r="G157" s="117" t="s">
        <v>218</v>
      </c>
      <c r="H157" s="118">
        <v>1</v>
      </c>
      <c r="I157" s="4"/>
      <c r="J157" s="119">
        <f>ROUND(I157*H157,2)</f>
        <v>0</v>
      </c>
      <c r="K157" s="120"/>
      <c r="L157" s="31"/>
      <c r="M157" s="121" t="s">
        <v>1</v>
      </c>
      <c r="N157" s="122" t="s">
        <v>42</v>
      </c>
      <c r="O157" s="123"/>
      <c r="P157" s="124">
        <f>O157*H157</f>
        <v>0</v>
      </c>
      <c r="Q157" s="124">
        <v>3.65E-3</v>
      </c>
      <c r="R157" s="124">
        <f>Q157*H157</f>
        <v>3.65E-3</v>
      </c>
      <c r="S157" s="124">
        <v>0</v>
      </c>
      <c r="T157" s="12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26" t="s">
        <v>161</v>
      </c>
      <c r="AT157" s="126" t="s">
        <v>157</v>
      </c>
      <c r="AU157" s="126" t="s">
        <v>87</v>
      </c>
      <c r="AY157" s="20" t="s">
        <v>155</v>
      </c>
      <c r="BE157" s="127">
        <f>IF(N157="základní",J157,0)</f>
        <v>0</v>
      </c>
      <c r="BF157" s="127">
        <f>IF(N157="snížená",J157,0)</f>
        <v>0</v>
      </c>
      <c r="BG157" s="127">
        <f>IF(N157="zákl. přenesená",J157,0)</f>
        <v>0</v>
      </c>
      <c r="BH157" s="127">
        <f>IF(N157="sníž. přenesená",J157,0)</f>
        <v>0</v>
      </c>
      <c r="BI157" s="127">
        <f>IF(N157="nulová",J157,0)</f>
        <v>0</v>
      </c>
      <c r="BJ157" s="20" t="s">
        <v>85</v>
      </c>
      <c r="BK157" s="127">
        <f>ROUND(I157*H157,2)</f>
        <v>0</v>
      </c>
      <c r="BL157" s="20" t="s">
        <v>161</v>
      </c>
      <c r="BM157" s="126" t="s">
        <v>1453</v>
      </c>
    </row>
    <row r="158" spans="1:65" s="136" customFormat="1" x14ac:dyDescent="0.2">
      <c r="B158" s="137"/>
      <c r="D158" s="130" t="s">
        <v>163</v>
      </c>
      <c r="E158" s="138" t="s">
        <v>1</v>
      </c>
      <c r="F158" s="139" t="s">
        <v>85</v>
      </c>
      <c r="H158" s="140">
        <v>1</v>
      </c>
      <c r="I158" s="5"/>
      <c r="L158" s="137"/>
      <c r="M158" s="141"/>
      <c r="N158" s="142"/>
      <c r="O158" s="142"/>
      <c r="P158" s="142"/>
      <c r="Q158" s="142"/>
      <c r="R158" s="142"/>
      <c r="S158" s="142"/>
      <c r="T158" s="143"/>
      <c r="AT158" s="138" t="s">
        <v>163</v>
      </c>
      <c r="AU158" s="138" t="s">
        <v>87</v>
      </c>
      <c r="AV158" s="136" t="s">
        <v>87</v>
      </c>
      <c r="AW158" s="136" t="s">
        <v>32</v>
      </c>
      <c r="AX158" s="136" t="s">
        <v>85</v>
      </c>
      <c r="AY158" s="138" t="s">
        <v>155</v>
      </c>
    </row>
    <row r="159" spans="1:65" s="33" customFormat="1" ht="21.6" customHeight="1" x14ac:dyDescent="0.2">
      <c r="A159" s="30"/>
      <c r="B159" s="31"/>
      <c r="C159" s="114" t="s">
        <v>220</v>
      </c>
      <c r="D159" s="114" t="s">
        <v>157</v>
      </c>
      <c r="E159" s="115" t="s">
        <v>1454</v>
      </c>
      <c r="F159" s="116" t="s">
        <v>1455</v>
      </c>
      <c r="G159" s="117" t="s">
        <v>292</v>
      </c>
      <c r="H159" s="118">
        <v>65</v>
      </c>
      <c r="I159" s="4"/>
      <c r="J159" s="119">
        <f>ROUND(I159*H159,2)</f>
        <v>0</v>
      </c>
      <c r="K159" s="120"/>
      <c r="L159" s="31"/>
      <c r="M159" s="121" t="s">
        <v>1</v>
      </c>
      <c r="N159" s="122" t="s">
        <v>42</v>
      </c>
      <c r="O159" s="123"/>
      <c r="P159" s="124">
        <f>O159*H159</f>
        <v>0</v>
      </c>
      <c r="Q159" s="124">
        <v>3.0000000000000001E-5</v>
      </c>
      <c r="R159" s="124">
        <f>Q159*H159</f>
        <v>1.9500000000000001E-3</v>
      </c>
      <c r="S159" s="124">
        <v>0</v>
      </c>
      <c r="T159" s="12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26" t="s">
        <v>161</v>
      </c>
      <c r="AT159" s="126" t="s">
        <v>157</v>
      </c>
      <c r="AU159" s="126" t="s">
        <v>87</v>
      </c>
      <c r="AY159" s="20" t="s">
        <v>155</v>
      </c>
      <c r="BE159" s="127">
        <f>IF(N159="základní",J159,0)</f>
        <v>0</v>
      </c>
      <c r="BF159" s="127">
        <f>IF(N159="snížená",J159,0)</f>
        <v>0</v>
      </c>
      <c r="BG159" s="127">
        <f>IF(N159="zákl. přenesená",J159,0)</f>
        <v>0</v>
      </c>
      <c r="BH159" s="127">
        <f>IF(N159="sníž. přenesená",J159,0)</f>
        <v>0</v>
      </c>
      <c r="BI159" s="127">
        <f>IF(N159="nulová",J159,0)</f>
        <v>0</v>
      </c>
      <c r="BJ159" s="20" t="s">
        <v>85</v>
      </c>
      <c r="BK159" s="127">
        <f>ROUND(I159*H159,2)</f>
        <v>0</v>
      </c>
      <c r="BL159" s="20" t="s">
        <v>161</v>
      </c>
      <c r="BM159" s="126" t="s">
        <v>1456</v>
      </c>
    </row>
    <row r="160" spans="1:65" s="136" customFormat="1" x14ac:dyDescent="0.2">
      <c r="B160" s="137"/>
      <c r="D160" s="130" t="s">
        <v>163</v>
      </c>
      <c r="E160" s="138" t="s">
        <v>1</v>
      </c>
      <c r="F160" s="139" t="s">
        <v>446</v>
      </c>
      <c r="H160" s="140">
        <v>65</v>
      </c>
      <c r="I160" s="5"/>
      <c r="L160" s="137"/>
      <c r="M160" s="141"/>
      <c r="N160" s="142"/>
      <c r="O160" s="142"/>
      <c r="P160" s="142"/>
      <c r="Q160" s="142"/>
      <c r="R160" s="142"/>
      <c r="S160" s="142"/>
      <c r="T160" s="143"/>
      <c r="AT160" s="138" t="s">
        <v>163</v>
      </c>
      <c r="AU160" s="138" t="s">
        <v>87</v>
      </c>
      <c r="AV160" s="136" t="s">
        <v>87</v>
      </c>
      <c r="AW160" s="136" t="s">
        <v>32</v>
      </c>
      <c r="AX160" s="136" t="s">
        <v>85</v>
      </c>
      <c r="AY160" s="138" t="s">
        <v>155</v>
      </c>
    </row>
    <row r="161" spans="1:65" s="33" customFormat="1" ht="21.6" customHeight="1" x14ac:dyDescent="0.2">
      <c r="A161" s="30"/>
      <c r="B161" s="31"/>
      <c r="C161" s="152" t="s">
        <v>225</v>
      </c>
      <c r="D161" s="152" t="s">
        <v>190</v>
      </c>
      <c r="E161" s="153" t="s">
        <v>1457</v>
      </c>
      <c r="F161" s="154" t="s">
        <v>1458</v>
      </c>
      <c r="G161" s="155" t="s">
        <v>292</v>
      </c>
      <c r="H161" s="156">
        <v>65.974999999999994</v>
      </c>
      <c r="I161" s="8"/>
      <c r="J161" s="157">
        <f>ROUND(I161*H161,2)</f>
        <v>0</v>
      </c>
      <c r="K161" s="158"/>
      <c r="L161" s="159"/>
      <c r="M161" s="160" t="s">
        <v>1</v>
      </c>
      <c r="N161" s="161" t="s">
        <v>42</v>
      </c>
      <c r="O161" s="123"/>
      <c r="P161" s="124">
        <f>O161*H161</f>
        <v>0</v>
      </c>
      <c r="Q161" s="124">
        <v>2.043E-2</v>
      </c>
      <c r="R161" s="124">
        <f>Q161*H161</f>
        <v>1.3478692499999998</v>
      </c>
      <c r="S161" s="124">
        <v>0</v>
      </c>
      <c r="T161" s="125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26" t="s">
        <v>194</v>
      </c>
      <c r="AT161" s="126" t="s">
        <v>190</v>
      </c>
      <c r="AU161" s="126" t="s">
        <v>87</v>
      </c>
      <c r="AY161" s="20" t="s">
        <v>155</v>
      </c>
      <c r="BE161" s="127">
        <f>IF(N161="základní",J161,0)</f>
        <v>0</v>
      </c>
      <c r="BF161" s="127">
        <f>IF(N161="snížená",J161,0)</f>
        <v>0</v>
      </c>
      <c r="BG161" s="127">
        <f>IF(N161="zákl. přenesená",J161,0)</f>
        <v>0</v>
      </c>
      <c r="BH161" s="127">
        <f>IF(N161="sníž. přenesená",J161,0)</f>
        <v>0</v>
      </c>
      <c r="BI161" s="127">
        <f>IF(N161="nulová",J161,0)</f>
        <v>0</v>
      </c>
      <c r="BJ161" s="20" t="s">
        <v>85</v>
      </c>
      <c r="BK161" s="127">
        <f>ROUND(I161*H161,2)</f>
        <v>0</v>
      </c>
      <c r="BL161" s="20" t="s">
        <v>161</v>
      </c>
      <c r="BM161" s="126" t="s">
        <v>1459</v>
      </c>
    </row>
    <row r="162" spans="1:65" s="136" customFormat="1" x14ac:dyDescent="0.2">
      <c r="B162" s="137"/>
      <c r="D162" s="130" t="s">
        <v>163</v>
      </c>
      <c r="E162" s="138" t="s">
        <v>1</v>
      </c>
      <c r="F162" s="139" t="s">
        <v>1460</v>
      </c>
      <c r="H162" s="140">
        <v>65.974999999999994</v>
      </c>
      <c r="I162" s="5"/>
      <c r="L162" s="137"/>
      <c r="M162" s="141"/>
      <c r="N162" s="142"/>
      <c r="O162" s="142"/>
      <c r="P162" s="142"/>
      <c r="Q162" s="142"/>
      <c r="R162" s="142"/>
      <c r="S162" s="142"/>
      <c r="T162" s="143"/>
      <c r="AT162" s="138" t="s">
        <v>163</v>
      </c>
      <c r="AU162" s="138" t="s">
        <v>87</v>
      </c>
      <c r="AV162" s="136" t="s">
        <v>87</v>
      </c>
      <c r="AW162" s="136" t="s">
        <v>32</v>
      </c>
      <c r="AX162" s="136" t="s">
        <v>85</v>
      </c>
      <c r="AY162" s="138" t="s">
        <v>155</v>
      </c>
    </row>
    <row r="163" spans="1:65" s="33" customFormat="1" ht="21.6" customHeight="1" x14ac:dyDescent="0.2">
      <c r="A163" s="30"/>
      <c r="B163" s="31"/>
      <c r="C163" s="114" t="s">
        <v>229</v>
      </c>
      <c r="D163" s="114" t="s">
        <v>157</v>
      </c>
      <c r="E163" s="115" t="s">
        <v>310</v>
      </c>
      <c r="F163" s="116" t="s">
        <v>311</v>
      </c>
      <c r="G163" s="117" t="s">
        <v>218</v>
      </c>
      <c r="H163" s="118">
        <v>6</v>
      </c>
      <c r="I163" s="4"/>
      <c r="J163" s="119">
        <f>ROUND(I163*H163,2)</f>
        <v>0</v>
      </c>
      <c r="K163" s="120"/>
      <c r="L163" s="31"/>
      <c r="M163" s="121" t="s">
        <v>1</v>
      </c>
      <c r="N163" s="122" t="s">
        <v>42</v>
      </c>
      <c r="O163" s="123"/>
      <c r="P163" s="124">
        <f>O163*H163</f>
        <v>0</v>
      </c>
      <c r="Q163" s="124">
        <v>0</v>
      </c>
      <c r="R163" s="124">
        <f>Q163*H163</f>
        <v>0</v>
      </c>
      <c r="S163" s="124">
        <v>0</v>
      </c>
      <c r="T163" s="125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26" t="s">
        <v>161</v>
      </c>
      <c r="AT163" s="126" t="s">
        <v>157</v>
      </c>
      <c r="AU163" s="126" t="s">
        <v>87</v>
      </c>
      <c r="AY163" s="20" t="s">
        <v>155</v>
      </c>
      <c r="BE163" s="127">
        <f>IF(N163="základní",J163,0)</f>
        <v>0</v>
      </c>
      <c r="BF163" s="127">
        <f>IF(N163="snížená",J163,0)</f>
        <v>0</v>
      </c>
      <c r="BG163" s="127">
        <f>IF(N163="zákl. přenesená",J163,0)</f>
        <v>0</v>
      </c>
      <c r="BH163" s="127">
        <f>IF(N163="sníž. přenesená",J163,0)</f>
        <v>0</v>
      </c>
      <c r="BI163" s="127">
        <f>IF(N163="nulová",J163,0)</f>
        <v>0</v>
      </c>
      <c r="BJ163" s="20" t="s">
        <v>85</v>
      </c>
      <c r="BK163" s="127">
        <f>ROUND(I163*H163,2)</f>
        <v>0</v>
      </c>
      <c r="BL163" s="20" t="s">
        <v>161</v>
      </c>
      <c r="BM163" s="126" t="s">
        <v>1461</v>
      </c>
    </row>
    <row r="164" spans="1:65" s="136" customFormat="1" x14ac:dyDescent="0.2">
      <c r="B164" s="137"/>
      <c r="D164" s="130" t="s">
        <v>163</v>
      </c>
      <c r="E164" s="138" t="s">
        <v>1</v>
      </c>
      <c r="F164" s="139" t="s">
        <v>184</v>
      </c>
      <c r="H164" s="140">
        <v>6</v>
      </c>
      <c r="I164" s="5"/>
      <c r="L164" s="137"/>
      <c r="M164" s="141"/>
      <c r="N164" s="142"/>
      <c r="O164" s="142"/>
      <c r="P164" s="142"/>
      <c r="Q164" s="142"/>
      <c r="R164" s="142"/>
      <c r="S164" s="142"/>
      <c r="T164" s="143"/>
      <c r="AT164" s="138" t="s">
        <v>163</v>
      </c>
      <c r="AU164" s="138" t="s">
        <v>87</v>
      </c>
      <c r="AV164" s="136" t="s">
        <v>87</v>
      </c>
      <c r="AW164" s="136" t="s">
        <v>32</v>
      </c>
      <c r="AX164" s="136" t="s">
        <v>85</v>
      </c>
      <c r="AY164" s="138" t="s">
        <v>155</v>
      </c>
    </row>
    <row r="165" spans="1:65" s="33" customFormat="1" ht="21.6" customHeight="1" x14ac:dyDescent="0.2">
      <c r="A165" s="30"/>
      <c r="B165" s="31"/>
      <c r="C165" s="152" t="s">
        <v>8</v>
      </c>
      <c r="D165" s="152" t="s">
        <v>190</v>
      </c>
      <c r="E165" s="153" t="s">
        <v>1203</v>
      </c>
      <c r="F165" s="154" t="s">
        <v>1204</v>
      </c>
      <c r="G165" s="155" t="s">
        <v>218</v>
      </c>
      <c r="H165" s="156">
        <v>6.09</v>
      </c>
      <c r="I165" s="8"/>
      <c r="J165" s="157">
        <f>ROUND(I165*H165,2)</f>
        <v>0</v>
      </c>
      <c r="K165" s="158"/>
      <c r="L165" s="159"/>
      <c r="M165" s="160" t="s">
        <v>1</v>
      </c>
      <c r="N165" s="161" t="s">
        <v>42</v>
      </c>
      <c r="O165" s="123"/>
      <c r="P165" s="124">
        <f>O165*H165</f>
        <v>0</v>
      </c>
      <c r="Q165" s="124">
        <v>8.0000000000000004E-4</v>
      </c>
      <c r="R165" s="124">
        <f>Q165*H165</f>
        <v>4.8720000000000005E-3</v>
      </c>
      <c r="S165" s="124">
        <v>0</v>
      </c>
      <c r="T165" s="12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26" t="s">
        <v>194</v>
      </c>
      <c r="AT165" s="126" t="s">
        <v>190</v>
      </c>
      <c r="AU165" s="126" t="s">
        <v>87</v>
      </c>
      <c r="AY165" s="20" t="s">
        <v>155</v>
      </c>
      <c r="BE165" s="127">
        <f>IF(N165="základní",J165,0)</f>
        <v>0</v>
      </c>
      <c r="BF165" s="127">
        <f>IF(N165="snížená",J165,0)</f>
        <v>0</v>
      </c>
      <c r="BG165" s="127">
        <f>IF(N165="zákl. přenesená",J165,0)</f>
        <v>0</v>
      </c>
      <c r="BH165" s="127">
        <f>IF(N165="sníž. přenesená",J165,0)</f>
        <v>0</v>
      </c>
      <c r="BI165" s="127">
        <f>IF(N165="nulová",J165,0)</f>
        <v>0</v>
      </c>
      <c r="BJ165" s="20" t="s">
        <v>85</v>
      </c>
      <c r="BK165" s="127">
        <f>ROUND(I165*H165,2)</f>
        <v>0</v>
      </c>
      <c r="BL165" s="20" t="s">
        <v>161</v>
      </c>
      <c r="BM165" s="126" t="s">
        <v>1462</v>
      </c>
    </row>
    <row r="166" spans="1:65" s="136" customFormat="1" x14ac:dyDescent="0.2">
      <c r="B166" s="137"/>
      <c r="D166" s="130" t="s">
        <v>163</v>
      </c>
      <c r="E166" s="138" t="s">
        <v>1</v>
      </c>
      <c r="F166" s="139" t="s">
        <v>298</v>
      </c>
      <c r="H166" s="140">
        <v>6.09</v>
      </c>
      <c r="I166" s="5"/>
      <c r="L166" s="137"/>
      <c r="M166" s="141"/>
      <c r="N166" s="142"/>
      <c r="O166" s="142"/>
      <c r="P166" s="142"/>
      <c r="Q166" s="142"/>
      <c r="R166" s="142"/>
      <c r="S166" s="142"/>
      <c r="T166" s="143"/>
      <c r="AT166" s="138" t="s">
        <v>163</v>
      </c>
      <c r="AU166" s="138" t="s">
        <v>87</v>
      </c>
      <c r="AV166" s="136" t="s">
        <v>87</v>
      </c>
      <c r="AW166" s="136" t="s">
        <v>32</v>
      </c>
      <c r="AX166" s="136" t="s">
        <v>85</v>
      </c>
      <c r="AY166" s="138" t="s">
        <v>155</v>
      </c>
    </row>
    <row r="167" spans="1:65" s="33" customFormat="1" ht="21.6" customHeight="1" x14ac:dyDescent="0.2">
      <c r="A167" s="30"/>
      <c r="B167" s="31"/>
      <c r="C167" s="114" t="s">
        <v>236</v>
      </c>
      <c r="D167" s="114" t="s">
        <v>157</v>
      </c>
      <c r="E167" s="115" t="s">
        <v>1207</v>
      </c>
      <c r="F167" s="116" t="s">
        <v>1208</v>
      </c>
      <c r="G167" s="117" t="s">
        <v>218</v>
      </c>
      <c r="H167" s="118">
        <v>6</v>
      </c>
      <c r="I167" s="4"/>
      <c r="J167" s="119">
        <f>ROUND(I167*H167,2)</f>
        <v>0</v>
      </c>
      <c r="K167" s="120"/>
      <c r="L167" s="31"/>
      <c r="M167" s="121" t="s">
        <v>1</v>
      </c>
      <c r="N167" s="122" t="s">
        <v>42</v>
      </c>
      <c r="O167" s="123"/>
      <c r="P167" s="124">
        <f>O167*H167</f>
        <v>0</v>
      </c>
      <c r="Q167" s="124">
        <v>0</v>
      </c>
      <c r="R167" s="124">
        <f>Q167*H167</f>
        <v>0</v>
      </c>
      <c r="S167" s="124">
        <v>0</v>
      </c>
      <c r="T167" s="12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26" t="s">
        <v>161</v>
      </c>
      <c r="AT167" s="126" t="s">
        <v>157</v>
      </c>
      <c r="AU167" s="126" t="s">
        <v>87</v>
      </c>
      <c r="AY167" s="20" t="s">
        <v>155</v>
      </c>
      <c r="BE167" s="127">
        <f>IF(N167="základní",J167,0)</f>
        <v>0</v>
      </c>
      <c r="BF167" s="127">
        <f>IF(N167="snížená",J167,0)</f>
        <v>0</v>
      </c>
      <c r="BG167" s="127">
        <f>IF(N167="zákl. přenesená",J167,0)</f>
        <v>0</v>
      </c>
      <c r="BH167" s="127">
        <f>IF(N167="sníž. přenesená",J167,0)</f>
        <v>0</v>
      </c>
      <c r="BI167" s="127">
        <f>IF(N167="nulová",J167,0)</f>
        <v>0</v>
      </c>
      <c r="BJ167" s="20" t="s">
        <v>85</v>
      </c>
      <c r="BK167" s="127">
        <f>ROUND(I167*H167,2)</f>
        <v>0</v>
      </c>
      <c r="BL167" s="20" t="s">
        <v>161</v>
      </c>
      <c r="BM167" s="126" t="s">
        <v>1463</v>
      </c>
    </row>
    <row r="168" spans="1:65" s="136" customFormat="1" x14ac:dyDescent="0.2">
      <c r="B168" s="137"/>
      <c r="D168" s="130" t="s">
        <v>163</v>
      </c>
      <c r="E168" s="138" t="s">
        <v>1</v>
      </c>
      <c r="F168" s="139" t="s">
        <v>184</v>
      </c>
      <c r="H168" s="140">
        <v>6</v>
      </c>
      <c r="I168" s="5"/>
      <c r="L168" s="137"/>
      <c r="M168" s="141"/>
      <c r="N168" s="142"/>
      <c r="O168" s="142"/>
      <c r="P168" s="142"/>
      <c r="Q168" s="142"/>
      <c r="R168" s="142"/>
      <c r="S168" s="142"/>
      <c r="T168" s="143"/>
      <c r="AT168" s="138" t="s">
        <v>163</v>
      </c>
      <c r="AU168" s="138" t="s">
        <v>87</v>
      </c>
      <c r="AV168" s="136" t="s">
        <v>87</v>
      </c>
      <c r="AW168" s="136" t="s">
        <v>32</v>
      </c>
      <c r="AX168" s="136" t="s">
        <v>85</v>
      </c>
      <c r="AY168" s="138" t="s">
        <v>155</v>
      </c>
    </row>
    <row r="169" spans="1:65" s="33" customFormat="1" ht="21.6" customHeight="1" x14ac:dyDescent="0.2">
      <c r="A169" s="30"/>
      <c r="B169" s="31"/>
      <c r="C169" s="152" t="s">
        <v>241</v>
      </c>
      <c r="D169" s="152" t="s">
        <v>190</v>
      </c>
      <c r="E169" s="153" t="s">
        <v>1210</v>
      </c>
      <c r="F169" s="154" t="s">
        <v>1211</v>
      </c>
      <c r="G169" s="155" t="s">
        <v>218</v>
      </c>
      <c r="H169" s="156">
        <v>6.09</v>
      </c>
      <c r="I169" s="8"/>
      <c r="J169" s="157">
        <f>ROUND(I169*H169,2)</f>
        <v>0</v>
      </c>
      <c r="K169" s="158"/>
      <c r="L169" s="159"/>
      <c r="M169" s="160" t="s">
        <v>1</v>
      </c>
      <c r="N169" s="161" t="s">
        <v>42</v>
      </c>
      <c r="O169" s="123"/>
      <c r="P169" s="124">
        <f>O169*H169</f>
        <v>0</v>
      </c>
      <c r="Q169" s="124">
        <v>4.6000000000000001E-4</v>
      </c>
      <c r="R169" s="124">
        <f>Q169*H169</f>
        <v>2.8013999999999999E-3</v>
      </c>
      <c r="S169" s="124">
        <v>0</v>
      </c>
      <c r="T169" s="125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26" t="s">
        <v>194</v>
      </c>
      <c r="AT169" s="126" t="s">
        <v>190</v>
      </c>
      <c r="AU169" s="126" t="s">
        <v>87</v>
      </c>
      <c r="AY169" s="20" t="s">
        <v>155</v>
      </c>
      <c r="BE169" s="127">
        <f>IF(N169="základní",J169,0)</f>
        <v>0</v>
      </c>
      <c r="BF169" s="127">
        <f>IF(N169="snížená",J169,0)</f>
        <v>0</v>
      </c>
      <c r="BG169" s="127">
        <f>IF(N169="zákl. přenesená",J169,0)</f>
        <v>0</v>
      </c>
      <c r="BH169" s="127">
        <f>IF(N169="sníž. přenesená",J169,0)</f>
        <v>0</v>
      </c>
      <c r="BI169" s="127">
        <f>IF(N169="nulová",J169,0)</f>
        <v>0</v>
      </c>
      <c r="BJ169" s="20" t="s">
        <v>85</v>
      </c>
      <c r="BK169" s="127">
        <f>ROUND(I169*H169,2)</f>
        <v>0</v>
      </c>
      <c r="BL169" s="20" t="s">
        <v>161</v>
      </c>
      <c r="BM169" s="126" t="s">
        <v>1464</v>
      </c>
    </row>
    <row r="170" spans="1:65" s="136" customFormat="1" x14ac:dyDescent="0.2">
      <c r="B170" s="137"/>
      <c r="D170" s="130" t="s">
        <v>163</v>
      </c>
      <c r="E170" s="138" t="s">
        <v>1</v>
      </c>
      <c r="F170" s="139" t="s">
        <v>298</v>
      </c>
      <c r="H170" s="140">
        <v>6.09</v>
      </c>
      <c r="I170" s="5"/>
      <c r="L170" s="137"/>
      <c r="M170" s="141"/>
      <c r="N170" s="142"/>
      <c r="O170" s="142"/>
      <c r="P170" s="142"/>
      <c r="Q170" s="142"/>
      <c r="R170" s="142"/>
      <c r="S170" s="142"/>
      <c r="T170" s="143"/>
      <c r="AT170" s="138" t="s">
        <v>163</v>
      </c>
      <c r="AU170" s="138" t="s">
        <v>87</v>
      </c>
      <c r="AV170" s="136" t="s">
        <v>87</v>
      </c>
      <c r="AW170" s="136" t="s">
        <v>32</v>
      </c>
      <c r="AX170" s="136" t="s">
        <v>85</v>
      </c>
      <c r="AY170" s="138" t="s">
        <v>155</v>
      </c>
    </row>
    <row r="171" spans="1:65" s="33" customFormat="1" ht="21.6" customHeight="1" x14ac:dyDescent="0.2">
      <c r="A171" s="30"/>
      <c r="B171" s="31"/>
      <c r="C171" s="114" t="s">
        <v>246</v>
      </c>
      <c r="D171" s="114" t="s">
        <v>157</v>
      </c>
      <c r="E171" s="115" t="s">
        <v>325</v>
      </c>
      <c r="F171" s="116" t="s">
        <v>326</v>
      </c>
      <c r="G171" s="117" t="s">
        <v>218</v>
      </c>
      <c r="H171" s="118">
        <v>1</v>
      </c>
      <c r="I171" s="4"/>
      <c r="J171" s="119">
        <f>ROUND(I171*H171,2)</f>
        <v>0</v>
      </c>
      <c r="K171" s="120"/>
      <c r="L171" s="31"/>
      <c r="M171" s="121" t="s">
        <v>1</v>
      </c>
      <c r="N171" s="122" t="s">
        <v>42</v>
      </c>
      <c r="O171" s="123"/>
      <c r="P171" s="124">
        <f>O171*H171</f>
        <v>0</v>
      </c>
      <c r="Q171" s="124">
        <v>0</v>
      </c>
      <c r="R171" s="124">
        <f>Q171*H171</f>
        <v>0</v>
      </c>
      <c r="S171" s="124">
        <v>0</v>
      </c>
      <c r="T171" s="12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26" t="s">
        <v>161</v>
      </c>
      <c r="AT171" s="126" t="s">
        <v>157</v>
      </c>
      <c r="AU171" s="126" t="s">
        <v>87</v>
      </c>
      <c r="AY171" s="20" t="s">
        <v>155</v>
      </c>
      <c r="BE171" s="127">
        <f>IF(N171="základní",J171,0)</f>
        <v>0</v>
      </c>
      <c r="BF171" s="127">
        <f>IF(N171="snížená",J171,0)</f>
        <v>0</v>
      </c>
      <c r="BG171" s="127">
        <f>IF(N171="zákl. přenesená",J171,0)</f>
        <v>0</v>
      </c>
      <c r="BH171" s="127">
        <f>IF(N171="sníž. přenesená",J171,0)</f>
        <v>0</v>
      </c>
      <c r="BI171" s="127">
        <f>IF(N171="nulová",J171,0)</f>
        <v>0</v>
      </c>
      <c r="BJ171" s="20" t="s">
        <v>85</v>
      </c>
      <c r="BK171" s="127">
        <f>ROUND(I171*H171,2)</f>
        <v>0</v>
      </c>
      <c r="BL171" s="20" t="s">
        <v>161</v>
      </c>
      <c r="BM171" s="126" t="s">
        <v>1465</v>
      </c>
    </row>
    <row r="172" spans="1:65" s="136" customFormat="1" x14ac:dyDescent="0.2">
      <c r="B172" s="137"/>
      <c r="D172" s="130" t="s">
        <v>163</v>
      </c>
      <c r="E172" s="138" t="s">
        <v>1</v>
      </c>
      <c r="F172" s="139" t="s">
        <v>85</v>
      </c>
      <c r="H172" s="140">
        <v>1</v>
      </c>
      <c r="I172" s="5"/>
      <c r="L172" s="137"/>
      <c r="M172" s="141"/>
      <c r="N172" s="142"/>
      <c r="O172" s="142"/>
      <c r="P172" s="142"/>
      <c r="Q172" s="142"/>
      <c r="R172" s="142"/>
      <c r="S172" s="142"/>
      <c r="T172" s="143"/>
      <c r="AT172" s="138" t="s">
        <v>163</v>
      </c>
      <c r="AU172" s="138" t="s">
        <v>87</v>
      </c>
      <c r="AV172" s="136" t="s">
        <v>87</v>
      </c>
      <c r="AW172" s="136" t="s">
        <v>32</v>
      </c>
      <c r="AX172" s="136" t="s">
        <v>85</v>
      </c>
      <c r="AY172" s="138" t="s">
        <v>155</v>
      </c>
    </row>
    <row r="173" spans="1:65" s="33" customFormat="1" ht="21.6" customHeight="1" x14ac:dyDescent="0.2">
      <c r="A173" s="30"/>
      <c r="B173" s="31"/>
      <c r="C173" s="152" t="s">
        <v>250</v>
      </c>
      <c r="D173" s="152" t="s">
        <v>190</v>
      </c>
      <c r="E173" s="153" t="s">
        <v>1466</v>
      </c>
      <c r="F173" s="154" t="s">
        <v>1467</v>
      </c>
      <c r="G173" s="155" t="s">
        <v>218</v>
      </c>
      <c r="H173" s="156">
        <v>1.0149999999999999</v>
      </c>
      <c r="I173" s="8"/>
      <c r="J173" s="157">
        <f>ROUND(I173*H173,2)</f>
        <v>0</v>
      </c>
      <c r="K173" s="158"/>
      <c r="L173" s="159"/>
      <c r="M173" s="160" t="s">
        <v>1</v>
      </c>
      <c r="N173" s="161" t="s">
        <v>42</v>
      </c>
      <c r="O173" s="123"/>
      <c r="P173" s="124">
        <f>O173*H173</f>
        <v>0</v>
      </c>
      <c r="Q173" s="124">
        <v>8.0000000000000004E-4</v>
      </c>
      <c r="R173" s="124">
        <f>Q173*H173</f>
        <v>8.12E-4</v>
      </c>
      <c r="S173" s="124">
        <v>0</v>
      </c>
      <c r="T173" s="12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26" t="s">
        <v>194</v>
      </c>
      <c r="AT173" s="126" t="s">
        <v>190</v>
      </c>
      <c r="AU173" s="126" t="s">
        <v>87</v>
      </c>
      <c r="AY173" s="20" t="s">
        <v>155</v>
      </c>
      <c r="BE173" s="127">
        <f>IF(N173="základní",J173,0)</f>
        <v>0</v>
      </c>
      <c r="BF173" s="127">
        <f>IF(N173="snížená",J173,0)</f>
        <v>0</v>
      </c>
      <c r="BG173" s="127">
        <f>IF(N173="zákl. přenesená",J173,0)</f>
        <v>0</v>
      </c>
      <c r="BH173" s="127">
        <f>IF(N173="sníž. přenesená",J173,0)</f>
        <v>0</v>
      </c>
      <c r="BI173" s="127">
        <f>IF(N173="nulová",J173,0)</f>
        <v>0</v>
      </c>
      <c r="BJ173" s="20" t="s">
        <v>85</v>
      </c>
      <c r="BK173" s="127">
        <f>ROUND(I173*H173,2)</f>
        <v>0</v>
      </c>
      <c r="BL173" s="20" t="s">
        <v>161</v>
      </c>
      <c r="BM173" s="126" t="s">
        <v>1468</v>
      </c>
    </row>
    <row r="174" spans="1:65" s="136" customFormat="1" x14ac:dyDescent="0.2">
      <c r="B174" s="137"/>
      <c r="D174" s="130" t="s">
        <v>163</v>
      </c>
      <c r="E174" s="138" t="s">
        <v>1</v>
      </c>
      <c r="F174" s="139" t="s">
        <v>323</v>
      </c>
      <c r="H174" s="140">
        <v>1.0149999999999999</v>
      </c>
      <c r="I174" s="5"/>
      <c r="L174" s="137"/>
      <c r="M174" s="141"/>
      <c r="N174" s="142"/>
      <c r="O174" s="142"/>
      <c r="P174" s="142"/>
      <c r="Q174" s="142"/>
      <c r="R174" s="142"/>
      <c r="S174" s="142"/>
      <c r="T174" s="143"/>
      <c r="AT174" s="138" t="s">
        <v>163</v>
      </c>
      <c r="AU174" s="138" t="s">
        <v>87</v>
      </c>
      <c r="AV174" s="136" t="s">
        <v>87</v>
      </c>
      <c r="AW174" s="136" t="s">
        <v>32</v>
      </c>
      <c r="AX174" s="136" t="s">
        <v>85</v>
      </c>
      <c r="AY174" s="138" t="s">
        <v>155</v>
      </c>
    </row>
    <row r="175" spans="1:65" s="33" customFormat="1" ht="21.6" customHeight="1" x14ac:dyDescent="0.2">
      <c r="A175" s="30"/>
      <c r="B175" s="31"/>
      <c r="C175" s="114" t="s">
        <v>254</v>
      </c>
      <c r="D175" s="114" t="s">
        <v>157</v>
      </c>
      <c r="E175" s="115" t="s">
        <v>1469</v>
      </c>
      <c r="F175" s="116" t="s">
        <v>1470</v>
      </c>
      <c r="G175" s="117" t="s">
        <v>218</v>
      </c>
      <c r="H175" s="118">
        <v>7</v>
      </c>
      <c r="I175" s="4"/>
      <c r="J175" s="119">
        <f>ROUND(I175*H175,2)</f>
        <v>0</v>
      </c>
      <c r="K175" s="120"/>
      <c r="L175" s="31"/>
      <c r="M175" s="121" t="s">
        <v>1</v>
      </c>
      <c r="N175" s="122" t="s">
        <v>42</v>
      </c>
      <c r="O175" s="123"/>
      <c r="P175" s="124">
        <f>O175*H175</f>
        <v>0</v>
      </c>
      <c r="Q175" s="124">
        <v>0</v>
      </c>
      <c r="R175" s="124">
        <f>Q175*H175</f>
        <v>0</v>
      </c>
      <c r="S175" s="124">
        <v>0</v>
      </c>
      <c r="T175" s="125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26" t="s">
        <v>161</v>
      </c>
      <c r="AT175" s="126" t="s">
        <v>157</v>
      </c>
      <c r="AU175" s="126" t="s">
        <v>87</v>
      </c>
      <c r="AY175" s="20" t="s">
        <v>155</v>
      </c>
      <c r="BE175" s="127">
        <f>IF(N175="základní",J175,0)</f>
        <v>0</v>
      </c>
      <c r="BF175" s="127">
        <f>IF(N175="snížená",J175,0)</f>
        <v>0</v>
      </c>
      <c r="BG175" s="127">
        <f>IF(N175="zákl. přenesená",J175,0)</f>
        <v>0</v>
      </c>
      <c r="BH175" s="127">
        <f>IF(N175="sníž. přenesená",J175,0)</f>
        <v>0</v>
      </c>
      <c r="BI175" s="127">
        <f>IF(N175="nulová",J175,0)</f>
        <v>0</v>
      </c>
      <c r="BJ175" s="20" t="s">
        <v>85</v>
      </c>
      <c r="BK175" s="127">
        <f>ROUND(I175*H175,2)</f>
        <v>0</v>
      </c>
      <c r="BL175" s="20" t="s">
        <v>161</v>
      </c>
      <c r="BM175" s="126" t="s">
        <v>1471</v>
      </c>
    </row>
    <row r="176" spans="1:65" s="136" customFormat="1" x14ac:dyDescent="0.2">
      <c r="B176" s="137"/>
      <c r="D176" s="130" t="s">
        <v>163</v>
      </c>
      <c r="E176" s="138" t="s">
        <v>1</v>
      </c>
      <c r="F176" s="139" t="s">
        <v>589</v>
      </c>
      <c r="H176" s="140">
        <v>7</v>
      </c>
      <c r="I176" s="5"/>
      <c r="L176" s="137"/>
      <c r="M176" s="141"/>
      <c r="N176" s="142"/>
      <c r="O176" s="142"/>
      <c r="P176" s="142"/>
      <c r="Q176" s="142"/>
      <c r="R176" s="142"/>
      <c r="S176" s="142"/>
      <c r="T176" s="143"/>
      <c r="AT176" s="138" t="s">
        <v>163</v>
      </c>
      <c r="AU176" s="138" t="s">
        <v>87</v>
      </c>
      <c r="AV176" s="136" t="s">
        <v>87</v>
      </c>
      <c r="AW176" s="136" t="s">
        <v>32</v>
      </c>
      <c r="AX176" s="136" t="s">
        <v>85</v>
      </c>
      <c r="AY176" s="138" t="s">
        <v>155</v>
      </c>
    </row>
    <row r="177" spans="1:65" s="33" customFormat="1" ht="21.6" customHeight="1" x14ac:dyDescent="0.2">
      <c r="A177" s="30"/>
      <c r="B177" s="31"/>
      <c r="C177" s="152" t="s">
        <v>7</v>
      </c>
      <c r="D177" s="152" t="s">
        <v>190</v>
      </c>
      <c r="E177" s="153" t="s">
        <v>1472</v>
      </c>
      <c r="F177" s="154" t="s">
        <v>1473</v>
      </c>
      <c r="G177" s="155" t="s">
        <v>218</v>
      </c>
      <c r="H177" s="156">
        <v>6.09</v>
      </c>
      <c r="I177" s="8"/>
      <c r="J177" s="157">
        <f>ROUND(I177*H177,2)</f>
        <v>0</v>
      </c>
      <c r="K177" s="158"/>
      <c r="L177" s="159"/>
      <c r="M177" s="160" t="s">
        <v>1</v>
      </c>
      <c r="N177" s="161" t="s">
        <v>42</v>
      </c>
      <c r="O177" s="123"/>
      <c r="P177" s="124">
        <f>O177*H177</f>
        <v>0</v>
      </c>
      <c r="Q177" s="124">
        <v>8.5000000000000006E-3</v>
      </c>
      <c r="R177" s="124">
        <f>Q177*H177</f>
        <v>5.1765000000000005E-2</v>
      </c>
      <c r="S177" s="124">
        <v>0</v>
      </c>
      <c r="T177" s="125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26" t="s">
        <v>194</v>
      </c>
      <c r="AT177" s="126" t="s">
        <v>190</v>
      </c>
      <c r="AU177" s="126" t="s">
        <v>87</v>
      </c>
      <c r="AY177" s="20" t="s">
        <v>155</v>
      </c>
      <c r="BE177" s="127">
        <f>IF(N177="základní",J177,0)</f>
        <v>0</v>
      </c>
      <c r="BF177" s="127">
        <f>IF(N177="snížená",J177,0)</f>
        <v>0</v>
      </c>
      <c r="BG177" s="127">
        <f>IF(N177="zákl. přenesená",J177,0)</f>
        <v>0</v>
      </c>
      <c r="BH177" s="127">
        <f>IF(N177="sníž. přenesená",J177,0)</f>
        <v>0</v>
      </c>
      <c r="BI177" s="127">
        <f>IF(N177="nulová",J177,0)</f>
        <v>0</v>
      </c>
      <c r="BJ177" s="20" t="s">
        <v>85</v>
      </c>
      <c r="BK177" s="127">
        <f>ROUND(I177*H177,2)</f>
        <v>0</v>
      </c>
      <c r="BL177" s="20" t="s">
        <v>161</v>
      </c>
      <c r="BM177" s="126" t="s">
        <v>1474</v>
      </c>
    </row>
    <row r="178" spans="1:65" s="136" customFormat="1" x14ac:dyDescent="0.2">
      <c r="B178" s="137"/>
      <c r="D178" s="130" t="s">
        <v>163</v>
      </c>
      <c r="E178" s="138" t="s">
        <v>1</v>
      </c>
      <c r="F178" s="139" t="s">
        <v>298</v>
      </c>
      <c r="H178" s="140">
        <v>6.09</v>
      </c>
      <c r="I178" s="5"/>
      <c r="L178" s="137"/>
      <c r="M178" s="141"/>
      <c r="N178" s="142"/>
      <c r="O178" s="142"/>
      <c r="P178" s="142"/>
      <c r="Q178" s="142"/>
      <c r="R178" s="142"/>
      <c r="S178" s="142"/>
      <c r="T178" s="143"/>
      <c r="AT178" s="138" t="s">
        <v>163</v>
      </c>
      <c r="AU178" s="138" t="s">
        <v>87</v>
      </c>
      <c r="AV178" s="136" t="s">
        <v>87</v>
      </c>
      <c r="AW178" s="136" t="s">
        <v>32</v>
      </c>
      <c r="AX178" s="136" t="s">
        <v>85</v>
      </c>
      <c r="AY178" s="138" t="s">
        <v>155</v>
      </c>
    </row>
    <row r="179" spans="1:65" s="33" customFormat="1" ht="21.6" customHeight="1" x14ac:dyDescent="0.2">
      <c r="A179" s="30"/>
      <c r="B179" s="31"/>
      <c r="C179" s="152" t="s">
        <v>261</v>
      </c>
      <c r="D179" s="152" t="s">
        <v>190</v>
      </c>
      <c r="E179" s="153" t="s">
        <v>1475</v>
      </c>
      <c r="F179" s="154" t="s">
        <v>1476</v>
      </c>
      <c r="G179" s="155" t="s">
        <v>218</v>
      </c>
      <c r="H179" s="156">
        <v>1.0149999999999999</v>
      </c>
      <c r="I179" s="8"/>
      <c r="J179" s="157">
        <f>ROUND(I179*H179,2)</f>
        <v>0</v>
      </c>
      <c r="K179" s="158"/>
      <c r="L179" s="159"/>
      <c r="M179" s="160" t="s">
        <v>1</v>
      </c>
      <c r="N179" s="161" t="s">
        <v>42</v>
      </c>
      <c r="O179" s="123"/>
      <c r="P179" s="124">
        <f>O179*H179</f>
        <v>0</v>
      </c>
      <c r="Q179" s="124">
        <v>8.5000000000000006E-3</v>
      </c>
      <c r="R179" s="124">
        <f>Q179*H179</f>
        <v>8.6274999999999998E-3</v>
      </c>
      <c r="S179" s="124">
        <v>0</v>
      </c>
      <c r="T179" s="12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26" t="s">
        <v>194</v>
      </c>
      <c r="AT179" s="126" t="s">
        <v>190</v>
      </c>
      <c r="AU179" s="126" t="s">
        <v>87</v>
      </c>
      <c r="AY179" s="20" t="s">
        <v>155</v>
      </c>
      <c r="BE179" s="127">
        <f>IF(N179="základní",J179,0)</f>
        <v>0</v>
      </c>
      <c r="BF179" s="127">
        <f>IF(N179="snížená",J179,0)</f>
        <v>0</v>
      </c>
      <c r="BG179" s="127">
        <f>IF(N179="zákl. přenesená",J179,0)</f>
        <v>0</v>
      </c>
      <c r="BH179" s="127">
        <f>IF(N179="sníž. přenesená",J179,0)</f>
        <v>0</v>
      </c>
      <c r="BI179" s="127">
        <f>IF(N179="nulová",J179,0)</f>
        <v>0</v>
      </c>
      <c r="BJ179" s="20" t="s">
        <v>85</v>
      </c>
      <c r="BK179" s="127">
        <f>ROUND(I179*H179,2)</f>
        <v>0</v>
      </c>
      <c r="BL179" s="20" t="s">
        <v>161</v>
      </c>
      <c r="BM179" s="126" t="s">
        <v>1477</v>
      </c>
    </row>
    <row r="180" spans="1:65" s="136" customFormat="1" x14ac:dyDescent="0.2">
      <c r="B180" s="137"/>
      <c r="D180" s="130" t="s">
        <v>163</v>
      </c>
      <c r="E180" s="138" t="s">
        <v>1</v>
      </c>
      <c r="F180" s="139" t="s">
        <v>323</v>
      </c>
      <c r="H180" s="140">
        <v>1.0149999999999999</v>
      </c>
      <c r="I180" s="5"/>
      <c r="L180" s="137"/>
      <c r="M180" s="141"/>
      <c r="N180" s="142"/>
      <c r="O180" s="142"/>
      <c r="P180" s="142"/>
      <c r="Q180" s="142"/>
      <c r="R180" s="142"/>
      <c r="S180" s="142"/>
      <c r="T180" s="143"/>
      <c r="AT180" s="138" t="s">
        <v>163</v>
      </c>
      <c r="AU180" s="138" t="s">
        <v>87</v>
      </c>
      <c r="AV180" s="136" t="s">
        <v>87</v>
      </c>
      <c r="AW180" s="136" t="s">
        <v>32</v>
      </c>
      <c r="AX180" s="136" t="s">
        <v>85</v>
      </c>
      <c r="AY180" s="138" t="s">
        <v>155</v>
      </c>
    </row>
    <row r="181" spans="1:65" s="33" customFormat="1" ht="21.6" customHeight="1" x14ac:dyDescent="0.2">
      <c r="A181" s="30"/>
      <c r="B181" s="31"/>
      <c r="C181" s="114" t="s">
        <v>265</v>
      </c>
      <c r="D181" s="114" t="s">
        <v>157</v>
      </c>
      <c r="E181" s="115" t="s">
        <v>1478</v>
      </c>
      <c r="F181" s="116" t="s">
        <v>1479</v>
      </c>
      <c r="G181" s="117" t="s">
        <v>160</v>
      </c>
      <c r="H181" s="118">
        <v>16.832000000000001</v>
      </c>
      <c r="I181" s="4"/>
      <c r="J181" s="119">
        <f>ROUND(I181*H181,2)</f>
        <v>0</v>
      </c>
      <c r="K181" s="120"/>
      <c r="L181" s="31"/>
      <c r="M181" s="121" t="s">
        <v>1</v>
      </c>
      <c r="N181" s="122" t="s">
        <v>42</v>
      </c>
      <c r="O181" s="123"/>
      <c r="P181" s="124">
        <f>O181*H181</f>
        <v>0</v>
      </c>
      <c r="Q181" s="124">
        <v>0</v>
      </c>
      <c r="R181" s="124">
        <f>Q181*H181</f>
        <v>0</v>
      </c>
      <c r="S181" s="124">
        <v>0.36</v>
      </c>
      <c r="T181" s="125">
        <f>S181*H181</f>
        <v>6.05952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26" t="s">
        <v>161</v>
      </c>
      <c r="AT181" s="126" t="s">
        <v>157</v>
      </c>
      <c r="AU181" s="126" t="s">
        <v>87</v>
      </c>
      <c r="AY181" s="20" t="s">
        <v>155</v>
      </c>
      <c r="BE181" s="127">
        <f>IF(N181="základní",J181,0)</f>
        <v>0</v>
      </c>
      <c r="BF181" s="127">
        <f>IF(N181="snížená",J181,0)</f>
        <v>0</v>
      </c>
      <c r="BG181" s="127">
        <f>IF(N181="zákl. přenesená",J181,0)</f>
        <v>0</v>
      </c>
      <c r="BH181" s="127">
        <f>IF(N181="sníž. přenesená",J181,0)</f>
        <v>0</v>
      </c>
      <c r="BI181" s="127">
        <f>IF(N181="nulová",J181,0)</f>
        <v>0</v>
      </c>
      <c r="BJ181" s="20" t="s">
        <v>85</v>
      </c>
      <c r="BK181" s="127">
        <f>ROUND(I181*H181,2)</f>
        <v>0</v>
      </c>
      <c r="BL181" s="20" t="s">
        <v>161</v>
      </c>
      <c r="BM181" s="126" t="s">
        <v>1480</v>
      </c>
    </row>
    <row r="182" spans="1:65" s="136" customFormat="1" x14ac:dyDescent="0.2">
      <c r="B182" s="137"/>
      <c r="D182" s="130" t="s">
        <v>163</v>
      </c>
      <c r="E182" s="138" t="s">
        <v>1</v>
      </c>
      <c r="F182" s="139" t="s">
        <v>1481</v>
      </c>
      <c r="H182" s="140">
        <v>16.832000000000001</v>
      </c>
      <c r="I182" s="5"/>
      <c r="L182" s="137"/>
      <c r="M182" s="141"/>
      <c r="N182" s="142"/>
      <c r="O182" s="142"/>
      <c r="P182" s="142"/>
      <c r="Q182" s="142"/>
      <c r="R182" s="142"/>
      <c r="S182" s="142"/>
      <c r="T182" s="143"/>
      <c r="AT182" s="138" t="s">
        <v>163</v>
      </c>
      <c r="AU182" s="138" t="s">
        <v>87</v>
      </c>
      <c r="AV182" s="136" t="s">
        <v>87</v>
      </c>
      <c r="AW182" s="136" t="s">
        <v>32</v>
      </c>
      <c r="AX182" s="136" t="s">
        <v>85</v>
      </c>
      <c r="AY182" s="138" t="s">
        <v>155</v>
      </c>
    </row>
    <row r="183" spans="1:65" s="33" customFormat="1" ht="21.6" customHeight="1" x14ac:dyDescent="0.2">
      <c r="A183" s="30"/>
      <c r="B183" s="31"/>
      <c r="C183" s="114" t="s">
        <v>269</v>
      </c>
      <c r="D183" s="114" t="s">
        <v>157</v>
      </c>
      <c r="E183" s="115" t="s">
        <v>1219</v>
      </c>
      <c r="F183" s="116" t="s">
        <v>1220</v>
      </c>
      <c r="G183" s="117" t="s">
        <v>1221</v>
      </c>
      <c r="H183" s="118">
        <v>2</v>
      </c>
      <c r="I183" s="4"/>
      <c r="J183" s="119">
        <f>ROUND(I183*H183,2)</f>
        <v>0</v>
      </c>
      <c r="K183" s="120"/>
      <c r="L183" s="31"/>
      <c r="M183" s="121" t="s">
        <v>1</v>
      </c>
      <c r="N183" s="122" t="s">
        <v>42</v>
      </c>
      <c r="O183" s="123"/>
      <c r="P183" s="124">
        <f>O183*H183</f>
        <v>0</v>
      </c>
      <c r="Q183" s="124">
        <v>2.5000000000000001E-4</v>
      </c>
      <c r="R183" s="124">
        <f>Q183*H183</f>
        <v>5.0000000000000001E-4</v>
      </c>
      <c r="S183" s="124">
        <v>0</v>
      </c>
      <c r="T183" s="125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26" t="s">
        <v>161</v>
      </c>
      <c r="AT183" s="126" t="s">
        <v>157</v>
      </c>
      <c r="AU183" s="126" t="s">
        <v>87</v>
      </c>
      <c r="AY183" s="20" t="s">
        <v>155</v>
      </c>
      <c r="BE183" s="127">
        <f>IF(N183="základní",J183,0)</f>
        <v>0</v>
      </c>
      <c r="BF183" s="127">
        <f>IF(N183="snížená",J183,0)</f>
        <v>0</v>
      </c>
      <c r="BG183" s="127">
        <f>IF(N183="zákl. přenesená",J183,0)</f>
        <v>0</v>
      </c>
      <c r="BH183" s="127">
        <f>IF(N183="sníž. přenesená",J183,0)</f>
        <v>0</v>
      </c>
      <c r="BI183" s="127">
        <f>IF(N183="nulová",J183,0)</f>
        <v>0</v>
      </c>
      <c r="BJ183" s="20" t="s">
        <v>85</v>
      </c>
      <c r="BK183" s="127">
        <f>ROUND(I183*H183,2)</f>
        <v>0</v>
      </c>
      <c r="BL183" s="20" t="s">
        <v>161</v>
      </c>
      <c r="BM183" s="126" t="s">
        <v>1482</v>
      </c>
    </row>
    <row r="184" spans="1:65" s="136" customFormat="1" x14ac:dyDescent="0.2">
      <c r="B184" s="137"/>
      <c r="D184" s="130" t="s">
        <v>163</v>
      </c>
      <c r="E184" s="138" t="s">
        <v>1</v>
      </c>
      <c r="F184" s="139" t="s">
        <v>87</v>
      </c>
      <c r="H184" s="140">
        <v>2</v>
      </c>
      <c r="I184" s="5"/>
      <c r="L184" s="137"/>
      <c r="M184" s="141"/>
      <c r="N184" s="142"/>
      <c r="O184" s="142"/>
      <c r="P184" s="142"/>
      <c r="Q184" s="142"/>
      <c r="R184" s="142"/>
      <c r="S184" s="142"/>
      <c r="T184" s="143"/>
      <c r="AT184" s="138" t="s">
        <v>163</v>
      </c>
      <c r="AU184" s="138" t="s">
        <v>87</v>
      </c>
      <c r="AV184" s="136" t="s">
        <v>87</v>
      </c>
      <c r="AW184" s="136" t="s">
        <v>32</v>
      </c>
      <c r="AX184" s="136" t="s">
        <v>85</v>
      </c>
      <c r="AY184" s="138" t="s">
        <v>155</v>
      </c>
    </row>
    <row r="185" spans="1:65" s="33" customFormat="1" ht="21.6" customHeight="1" x14ac:dyDescent="0.2">
      <c r="A185" s="30"/>
      <c r="B185" s="31"/>
      <c r="C185" s="114" t="s">
        <v>273</v>
      </c>
      <c r="D185" s="114" t="s">
        <v>157</v>
      </c>
      <c r="E185" s="115" t="s">
        <v>1223</v>
      </c>
      <c r="F185" s="116" t="s">
        <v>1483</v>
      </c>
      <c r="G185" s="117" t="s">
        <v>218</v>
      </c>
      <c r="H185" s="118">
        <v>3</v>
      </c>
      <c r="I185" s="4"/>
      <c r="J185" s="119">
        <f>ROUND(I185*H185,2)</f>
        <v>0</v>
      </c>
      <c r="K185" s="120"/>
      <c r="L185" s="31"/>
      <c r="M185" s="121" t="s">
        <v>1</v>
      </c>
      <c r="N185" s="122" t="s">
        <v>42</v>
      </c>
      <c r="O185" s="123"/>
      <c r="P185" s="124">
        <f>O185*H185</f>
        <v>0</v>
      </c>
      <c r="Q185" s="124">
        <v>0</v>
      </c>
      <c r="R185" s="124">
        <f>Q185*H185</f>
        <v>0</v>
      </c>
      <c r="S185" s="124">
        <v>0</v>
      </c>
      <c r="T185" s="12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26" t="s">
        <v>161</v>
      </c>
      <c r="AT185" s="126" t="s">
        <v>157</v>
      </c>
      <c r="AU185" s="126" t="s">
        <v>87</v>
      </c>
      <c r="AY185" s="20" t="s">
        <v>155</v>
      </c>
      <c r="BE185" s="127">
        <f>IF(N185="základní",J185,0)</f>
        <v>0</v>
      </c>
      <c r="BF185" s="127">
        <f>IF(N185="snížená",J185,0)</f>
        <v>0</v>
      </c>
      <c r="BG185" s="127">
        <f>IF(N185="zákl. přenesená",J185,0)</f>
        <v>0</v>
      </c>
      <c r="BH185" s="127">
        <f>IF(N185="sníž. přenesená",J185,0)</f>
        <v>0</v>
      </c>
      <c r="BI185" s="127">
        <f>IF(N185="nulová",J185,0)</f>
        <v>0</v>
      </c>
      <c r="BJ185" s="20" t="s">
        <v>85</v>
      </c>
      <c r="BK185" s="127">
        <f>ROUND(I185*H185,2)</f>
        <v>0</v>
      </c>
      <c r="BL185" s="20" t="s">
        <v>161</v>
      </c>
      <c r="BM185" s="126" t="s">
        <v>1484</v>
      </c>
    </row>
    <row r="186" spans="1:65" s="136" customFormat="1" x14ac:dyDescent="0.2">
      <c r="B186" s="137"/>
      <c r="D186" s="130" t="s">
        <v>163</v>
      </c>
      <c r="E186" s="138" t="s">
        <v>1</v>
      </c>
      <c r="F186" s="139" t="s">
        <v>170</v>
      </c>
      <c r="H186" s="140">
        <v>3</v>
      </c>
      <c r="I186" s="5"/>
      <c r="L186" s="137"/>
      <c r="M186" s="141"/>
      <c r="N186" s="142"/>
      <c r="O186" s="142"/>
      <c r="P186" s="142"/>
      <c r="Q186" s="142"/>
      <c r="R186" s="142"/>
      <c r="S186" s="142"/>
      <c r="T186" s="143"/>
      <c r="AT186" s="138" t="s">
        <v>163</v>
      </c>
      <c r="AU186" s="138" t="s">
        <v>87</v>
      </c>
      <c r="AV186" s="136" t="s">
        <v>87</v>
      </c>
      <c r="AW186" s="136" t="s">
        <v>32</v>
      </c>
      <c r="AX186" s="136" t="s">
        <v>85</v>
      </c>
      <c r="AY186" s="138" t="s">
        <v>155</v>
      </c>
    </row>
    <row r="187" spans="1:65" s="33" customFormat="1" ht="32.4" customHeight="1" x14ac:dyDescent="0.2">
      <c r="A187" s="30"/>
      <c r="B187" s="31"/>
      <c r="C187" s="162" t="s">
        <v>277</v>
      </c>
      <c r="D187" s="162" t="s">
        <v>190</v>
      </c>
      <c r="E187" s="163" t="s">
        <v>1226</v>
      </c>
      <c r="F187" s="164" t="s">
        <v>1485</v>
      </c>
      <c r="G187" s="165" t="s">
        <v>218</v>
      </c>
      <c r="H187" s="166">
        <v>3</v>
      </c>
      <c r="I187" s="10"/>
      <c r="J187" s="167">
        <f>ROUND(I187*H187,2)</f>
        <v>0</v>
      </c>
      <c r="K187" s="158"/>
      <c r="L187" s="159"/>
      <c r="M187" s="160" t="s">
        <v>1</v>
      </c>
      <c r="N187" s="161" t="s">
        <v>42</v>
      </c>
      <c r="O187" s="123"/>
      <c r="P187" s="124">
        <f>O187*H187</f>
        <v>0</v>
      </c>
      <c r="Q187" s="124">
        <v>0</v>
      </c>
      <c r="R187" s="124">
        <f>Q187*H187</f>
        <v>0</v>
      </c>
      <c r="S187" s="124">
        <v>0</v>
      </c>
      <c r="T187" s="125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26" t="s">
        <v>194</v>
      </c>
      <c r="AT187" s="126" t="s">
        <v>190</v>
      </c>
      <c r="AU187" s="126" t="s">
        <v>87</v>
      </c>
      <c r="AY187" s="20" t="s">
        <v>155</v>
      </c>
      <c r="BE187" s="127">
        <f>IF(N187="základní",J187,0)</f>
        <v>0</v>
      </c>
      <c r="BF187" s="127">
        <f>IF(N187="snížená",J187,0)</f>
        <v>0</v>
      </c>
      <c r="BG187" s="127">
        <f>IF(N187="zákl. přenesená",J187,0)</f>
        <v>0</v>
      </c>
      <c r="BH187" s="127">
        <f>IF(N187="sníž. přenesená",J187,0)</f>
        <v>0</v>
      </c>
      <c r="BI187" s="127">
        <f>IF(N187="nulová",J187,0)</f>
        <v>0</v>
      </c>
      <c r="BJ187" s="20" t="s">
        <v>85</v>
      </c>
      <c r="BK187" s="127">
        <f>ROUND(I187*H187,2)</f>
        <v>0</v>
      </c>
      <c r="BL187" s="20" t="s">
        <v>161</v>
      </c>
      <c r="BM187" s="126" t="s">
        <v>1486</v>
      </c>
    </row>
    <row r="188" spans="1:65" s="136" customFormat="1" x14ac:dyDescent="0.2">
      <c r="B188" s="137"/>
      <c r="C188" s="168"/>
      <c r="D188" s="169" t="s">
        <v>163</v>
      </c>
      <c r="E188" s="170" t="s">
        <v>1</v>
      </c>
      <c r="F188" s="171" t="s">
        <v>170</v>
      </c>
      <c r="G188" s="168"/>
      <c r="H188" s="172">
        <v>3</v>
      </c>
      <c r="I188" s="11"/>
      <c r="J188" s="168"/>
      <c r="L188" s="137"/>
      <c r="M188" s="141"/>
      <c r="N188" s="142"/>
      <c r="O188" s="142"/>
      <c r="P188" s="142"/>
      <c r="Q188" s="142"/>
      <c r="R188" s="142"/>
      <c r="S188" s="142"/>
      <c r="T188" s="143"/>
      <c r="AT188" s="138" t="s">
        <v>163</v>
      </c>
      <c r="AU188" s="138" t="s">
        <v>87</v>
      </c>
      <c r="AV188" s="136" t="s">
        <v>87</v>
      </c>
      <c r="AW188" s="136" t="s">
        <v>32</v>
      </c>
      <c r="AX188" s="136" t="s">
        <v>85</v>
      </c>
      <c r="AY188" s="138" t="s">
        <v>155</v>
      </c>
    </row>
    <row r="189" spans="1:65" s="33" customFormat="1" ht="21.6" customHeight="1" x14ac:dyDescent="0.2">
      <c r="A189" s="30"/>
      <c r="B189" s="31"/>
      <c r="C189" s="162" t="s">
        <v>281</v>
      </c>
      <c r="D189" s="162" t="s">
        <v>190</v>
      </c>
      <c r="E189" s="163" t="s">
        <v>1229</v>
      </c>
      <c r="F189" s="164" t="s">
        <v>1487</v>
      </c>
      <c r="G189" s="165" t="s">
        <v>218</v>
      </c>
      <c r="H189" s="166">
        <v>3</v>
      </c>
      <c r="I189" s="10"/>
      <c r="J189" s="167">
        <f>ROUND(I189*H189,2)</f>
        <v>0</v>
      </c>
      <c r="K189" s="158"/>
      <c r="L189" s="159"/>
      <c r="M189" s="160" t="s">
        <v>1</v>
      </c>
      <c r="N189" s="161" t="s">
        <v>42</v>
      </c>
      <c r="O189" s="123"/>
      <c r="P189" s="124">
        <f>O189*H189</f>
        <v>0</v>
      </c>
      <c r="Q189" s="124">
        <v>0</v>
      </c>
      <c r="R189" s="124">
        <f>Q189*H189</f>
        <v>0</v>
      </c>
      <c r="S189" s="124">
        <v>0</v>
      </c>
      <c r="T189" s="12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26" t="s">
        <v>194</v>
      </c>
      <c r="AT189" s="126" t="s">
        <v>190</v>
      </c>
      <c r="AU189" s="126" t="s">
        <v>87</v>
      </c>
      <c r="AY189" s="20" t="s">
        <v>155</v>
      </c>
      <c r="BE189" s="127">
        <f>IF(N189="základní",J189,0)</f>
        <v>0</v>
      </c>
      <c r="BF189" s="127">
        <f>IF(N189="snížená",J189,0)</f>
        <v>0</v>
      </c>
      <c r="BG189" s="127">
        <f>IF(N189="zákl. přenesená",J189,0)</f>
        <v>0</v>
      </c>
      <c r="BH189" s="127">
        <f>IF(N189="sníž. přenesená",J189,0)</f>
        <v>0</v>
      </c>
      <c r="BI189" s="127">
        <f>IF(N189="nulová",J189,0)</f>
        <v>0</v>
      </c>
      <c r="BJ189" s="20" t="s">
        <v>85</v>
      </c>
      <c r="BK189" s="127">
        <f>ROUND(I189*H189,2)</f>
        <v>0</v>
      </c>
      <c r="BL189" s="20" t="s">
        <v>161</v>
      </c>
      <c r="BM189" s="126" t="s">
        <v>1488</v>
      </c>
    </row>
    <row r="190" spans="1:65" s="136" customFormat="1" x14ac:dyDescent="0.2">
      <c r="B190" s="137"/>
      <c r="C190" s="168"/>
      <c r="D190" s="169" t="s">
        <v>163</v>
      </c>
      <c r="E190" s="170" t="s">
        <v>1</v>
      </c>
      <c r="F190" s="171" t="s">
        <v>170</v>
      </c>
      <c r="G190" s="168"/>
      <c r="H190" s="172">
        <v>3</v>
      </c>
      <c r="I190" s="11"/>
      <c r="J190" s="168"/>
      <c r="L190" s="137"/>
      <c r="M190" s="141"/>
      <c r="N190" s="142"/>
      <c r="O190" s="142"/>
      <c r="P190" s="142"/>
      <c r="Q190" s="142"/>
      <c r="R190" s="142"/>
      <c r="S190" s="142"/>
      <c r="T190" s="143"/>
      <c r="AT190" s="138" t="s">
        <v>163</v>
      </c>
      <c r="AU190" s="138" t="s">
        <v>87</v>
      </c>
      <c r="AV190" s="136" t="s">
        <v>87</v>
      </c>
      <c r="AW190" s="136" t="s">
        <v>32</v>
      </c>
      <c r="AX190" s="136" t="s">
        <v>85</v>
      </c>
      <c r="AY190" s="138" t="s">
        <v>155</v>
      </c>
    </row>
    <row r="191" spans="1:65" s="33" customFormat="1" ht="21.6" customHeight="1" x14ac:dyDescent="0.2">
      <c r="A191" s="30"/>
      <c r="B191" s="31"/>
      <c r="C191" s="162" t="s">
        <v>285</v>
      </c>
      <c r="D191" s="162" t="s">
        <v>190</v>
      </c>
      <c r="E191" s="163" t="s">
        <v>1232</v>
      </c>
      <c r="F191" s="164" t="s">
        <v>1489</v>
      </c>
      <c r="G191" s="165" t="s">
        <v>218</v>
      </c>
      <c r="H191" s="166">
        <v>2</v>
      </c>
      <c r="I191" s="10"/>
      <c r="J191" s="167">
        <f>ROUND(I191*H191,2)</f>
        <v>0</v>
      </c>
      <c r="K191" s="158"/>
      <c r="L191" s="159"/>
      <c r="M191" s="160" t="s">
        <v>1</v>
      </c>
      <c r="N191" s="161" t="s">
        <v>42</v>
      </c>
      <c r="O191" s="123"/>
      <c r="P191" s="124">
        <f>O191*H191</f>
        <v>0</v>
      </c>
      <c r="Q191" s="124">
        <v>0</v>
      </c>
      <c r="R191" s="124">
        <f>Q191*H191</f>
        <v>0</v>
      </c>
      <c r="S191" s="124">
        <v>0</v>
      </c>
      <c r="T191" s="125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26" t="s">
        <v>194</v>
      </c>
      <c r="AT191" s="126" t="s">
        <v>190</v>
      </c>
      <c r="AU191" s="126" t="s">
        <v>87</v>
      </c>
      <c r="AY191" s="20" t="s">
        <v>155</v>
      </c>
      <c r="BE191" s="127">
        <f>IF(N191="základní",J191,0)</f>
        <v>0</v>
      </c>
      <c r="BF191" s="127">
        <f>IF(N191="snížená",J191,0)</f>
        <v>0</v>
      </c>
      <c r="BG191" s="127">
        <f>IF(N191="zákl. přenesená",J191,0)</f>
        <v>0</v>
      </c>
      <c r="BH191" s="127">
        <f>IF(N191="sníž. přenesená",J191,0)</f>
        <v>0</v>
      </c>
      <c r="BI191" s="127">
        <f>IF(N191="nulová",J191,0)</f>
        <v>0</v>
      </c>
      <c r="BJ191" s="20" t="s">
        <v>85</v>
      </c>
      <c r="BK191" s="127">
        <f>ROUND(I191*H191,2)</f>
        <v>0</v>
      </c>
      <c r="BL191" s="20" t="s">
        <v>161</v>
      </c>
      <c r="BM191" s="126" t="s">
        <v>1490</v>
      </c>
    </row>
    <row r="192" spans="1:65" s="136" customFormat="1" x14ac:dyDescent="0.2">
      <c r="B192" s="137"/>
      <c r="C192" s="168"/>
      <c r="D192" s="169" t="s">
        <v>163</v>
      </c>
      <c r="E192" s="170" t="s">
        <v>1</v>
      </c>
      <c r="F192" s="171" t="s">
        <v>87</v>
      </c>
      <c r="G192" s="168"/>
      <c r="H192" s="172">
        <v>2</v>
      </c>
      <c r="I192" s="11"/>
      <c r="J192" s="168"/>
      <c r="L192" s="137"/>
      <c r="M192" s="141"/>
      <c r="N192" s="142"/>
      <c r="O192" s="142"/>
      <c r="P192" s="142"/>
      <c r="Q192" s="142"/>
      <c r="R192" s="142"/>
      <c r="S192" s="142"/>
      <c r="T192" s="143"/>
      <c r="AT192" s="138" t="s">
        <v>163</v>
      </c>
      <c r="AU192" s="138" t="s">
        <v>87</v>
      </c>
      <c r="AV192" s="136" t="s">
        <v>87</v>
      </c>
      <c r="AW192" s="136" t="s">
        <v>32</v>
      </c>
      <c r="AX192" s="136" t="s">
        <v>85</v>
      </c>
      <c r="AY192" s="138" t="s">
        <v>155</v>
      </c>
    </row>
    <row r="193" spans="1:65" s="33" customFormat="1" ht="21.6" customHeight="1" x14ac:dyDescent="0.2">
      <c r="A193" s="30"/>
      <c r="B193" s="31"/>
      <c r="C193" s="162" t="s">
        <v>289</v>
      </c>
      <c r="D193" s="162" t="s">
        <v>190</v>
      </c>
      <c r="E193" s="163" t="s">
        <v>1235</v>
      </c>
      <c r="F193" s="164" t="s">
        <v>1491</v>
      </c>
      <c r="G193" s="165" t="s">
        <v>218</v>
      </c>
      <c r="H193" s="166">
        <v>1</v>
      </c>
      <c r="I193" s="10"/>
      <c r="J193" s="167">
        <f>ROUND(I193*H193,2)</f>
        <v>0</v>
      </c>
      <c r="K193" s="158"/>
      <c r="L193" s="159"/>
      <c r="M193" s="160" t="s">
        <v>1</v>
      </c>
      <c r="N193" s="161" t="s">
        <v>42</v>
      </c>
      <c r="O193" s="123"/>
      <c r="P193" s="124">
        <f>O193*H193</f>
        <v>0</v>
      </c>
      <c r="Q193" s="124">
        <v>0</v>
      </c>
      <c r="R193" s="124">
        <f>Q193*H193</f>
        <v>0</v>
      </c>
      <c r="S193" s="124">
        <v>0</v>
      </c>
      <c r="T193" s="125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26" t="s">
        <v>194</v>
      </c>
      <c r="AT193" s="126" t="s">
        <v>190</v>
      </c>
      <c r="AU193" s="126" t="s">
        <v>87</v>
      </c>
      <c r="AY193" s="20" t="s">
        <v>155</v>
      </c>
      <c r="BE193" s="127">
        <f>IF(N193="základní",J193,0)</f>
        <v>0</v>
      </c>
      <c r="BF193" s="127">
        <f>IF(N193="snížená",J193,0)</f>
        <v>0</v>
      </c>
      <c r="BG193" s="127">
        <f>IF(N193="zákl. přenesená",J193,0)</f>
        <v>0</v>
      </c>
      <c r="BH193" s="127">
        <f>IF(N193="sníž. přenesená",J193,0)</f>
        <v>0</v>
      </c>
      <c r="BI193" s="127">
        <f>IF(N193="nulová",J193,0)</f>
        <v>0</v>
      </c>
      <c r="BJ193" s="20" t="s">
        <v>85</v>
      </c>
      <c r="BK193" s="127">
        <f>ROUND(I193*H193,2)</f>
        <v>0</v>
      </c>
      <c r="BL193" s="20" t="s">
        <v>161</v>
      </c>
      <c r="BM193" s="126" t="s">
        <v>1492</v>
      </c>
    </row>
    <row r="194" spans="1:65" s="136" customFormat="1" x14ac:dyDescent="0.2">
      <c r="B194" s="137"/>
      <c r="C194" s="168"/>
      <c r="D194" s="169" t="s">
        <v>163</v>
      </c>
      <c r="E194" s="170" t="s">
        <v>1</v>
      </c>
      <c r="F194" s="171" t="s">
        <v>85</v>
      </c>
      <c r="G194" s="168"/>
      <c r="H194" s="172">
        <v>1</v>
      </c>
      <c r="I194" s="11"/>
      <c r="J194" s="168"/>
      <c r="L194" s="137"/>
      <c r="M194" s="141"/>
      <c r="N194" s="142"/>
      <c r="O194" s="142"/>
      <c r="P194" s="142"/>
      <c r="Q194" s="142"/>
      <c r="R194" s="142"/>
      <c r="S194" s="142"/>
      <c r="T194" s="143"/>
      <c r="AT194" s="138" t="s">
        <v>163</v>
      </c>
      <c r="AU194" s="138" t="s">
        <v>87</v>
      </c>
      <c r="AV194" s="136" t="s">
        <v>87</v>
      </c>
      <c r="AW194" s="136" t="s">
        <v>32</v>
      </c>
      <c r="AX194" s="136" t="s">
        <v>85</v>
      </c>
      <c r="AY194" s="138" t="s">
        <v>155</v>
      </c>
    </row>
    <row r="195" spans="1:65" s="33" customFormat="1" ht="21.6" customHeight="1" x14ac:dyDescent="0.2">
      <c r="A195" s="30"/>
      <c r="B195" s="31"/>
      <c r="C195" s="162" t="s">
        <v>294</v>
      </c>
      <c r="D195" s="162" t="s">
        <v>190</v>
      </c>
      <c r="E195" s="163" t="s">
        <v>1238</v>
      </c>
      <c r="F195" s="164" t="s">
        <v>1493</v>
      </c>
      <c r="G195" s="165" t="s">
        <v>218</v>
      </c>
      <c r="H195" s="166">
        <v>8</v>
      </c>
      <c r="I195" s="10"/>
      <c r="J195" s="167">
        <f>ROUND(I195*H195,2)</f>
        <v>0</v>
      </c>
      <c r="K195" s="158"/>
      <c r="L195" s="159"/>
      <c r="M195" s="160" t="s">
        <v>1</v>
      </c>
      <c r="N195" s="161" t="s">
        <v>42</v>
      </c>
      <c r="O195" s="123"/>
      <c r="P195" s="124">
        <f>O195*H195</f>
        <v>0</v>
      </c>
      <c r="Q195" s="124">
        <v>0</v>
      </c>
      <c r="R195" s="124">
        <f>Q195*H195</f>
        <v>0</v>
      </c>
      <c r="S195" s="124">
        <v>0</v>
      </c>
      <c r="T195" s="125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26" t="s">
        <v>194</v>
      </c>
      <c r="AT195" s="126" t="s">
        <v>190</v>
      </c>
      <c r="AU195" s="126" t="s">
        <v>87</v>
      </c>
      <c r="AY195" s="20" t="s">
        <v>155</v>
      </c>
      <c r="BE195" s="127">
        <f>IF(N195="základní",J195,0)</f>
        <v>0</v>
      </c>
      <c r="BF195" s="127">
        <f>IF(N195="snížená",J195,0)</f>
        <v>0</v>
      </c>
      <c r="BG195" s="127">
        <f>IF(N195="zákl. přenesená",J195,0)</f>
        <v>0</v>
      </c>
      <c r="BH195" s="127">
        <f>IF(N195="sníž. přenesená",J195,0)</f>
        <v>0</v>
      </c>
      <c r="BI195" s="127">
        <f>IF(N195="nulová",J195,0)</f>
        <v>0</v>
      </c>
      <c r="BJ195" s="20" t="s">
        <v>85</v>
      </c>
      <c r="BK195" s="127">
        <f>ROUND(I195*H195,2)</f>
        <v>0</v>
      </c>
      <c r="BL195" s="20" t="s">
        <v>161</v>
      </c>
      <c r="BM195" s="126" t="s">
        <v>1494</v>
      </c>
    </row>
    <row r="196" spans="1:65" s="136" customFormat="1" x14ac:dyDescent="0.2">
      <c r="B196" s="137"/>
      <c r="C196" s="168"/>
      <c r="D196" s="169" t="s">
        <v>163</v>
      </c>
      <c r="E196" s="170" t="s">
        <v>1</v>
      </c>
      <c r="F196" s="171" t="s">
        <v>194</v>
      </c>
      <c r="G196" s="168"/>
      <c r="H196" s="172">
        <v>8</v>
      </c>
      <c r="I196" s="11"/>
      <c r="J196" s="168"/>
      <c r="L196" s="137"/>
      <c r="M196" s="141"/>
      <c r="N196" s="142"/>
      <c r="O196" s="142"/>
      <c r="P196" s="142"/>
      <c r="Q196" s="142"/>
      <c r="R196" s="142"/>
      <c r="S196" s="142"/>
      <c r="T196" s="143"/>
      <c r="AT196" s="138" t="s">
        <v>163</v>
      </c>
      <c r="AU196" s="138" t="s">
        <v>87</v>
      </c>
      <c r="AV196" s="136" t="s">
        <v>87</v>
      </c>
      <c r="AW196" s="136" t="s">
        <v>32</v>
      </c>
      <c r="AX196" s="136" t="s">
        <v>85</v>
      </c>
      <c r="AY196" s="138" t="s">
        <v>155</v>
      </c>
    </row>
    <row r="197" spans="1:65" s="33" customFormat="1" ht="21.6" customHeight="1" x14ac:dyDescent="0.2">
      <c r="A197" s="30"/>
      <c r="B197" s="31"/>
      <c r="C197" s="162" t="s">
        <v>299</v>
      </c>
      <c r="D197" s="162" t="s">
        <v>190</v>
      </c>
      <c r="E197" s="163" t="s">
        <v>1241</v>
      </c>
      <c r="F197" s="164" t="s">
        <v>1495</v>
      </c>
      <c r="G197" s="165" t="s">
        <v>218</v>
      </c>
      <c r="H197" s="166">
        <v>3</v>
      </c>
      <c r="I197" s="10"/>
      <c r="J197" s="167">
        <f>ROUND(I197*H197,2)</f>
        <v>0</v>
      </c>
      <c r="K197" s="158"/>
      <c r="L197" s="159"/>
      <c r="M197" s="160" t="s">
        <v>1</v>
      </c>
      <c r="N197" s="161" t="s">
        <v>42</v>
      </c>
      <c r="O197" s="123"/>
      <c r="P197" s="124">
        <f>O197*H197</f>
        <v>0</v>
      </c>
      <c r="Q197" s="124">
        <v>0</v>
      </c>
      <c r="R197" s="124">
        <f>Q197*H197</f>
        <v>0</v>
      </c>
      <c r="S197" s="124">
        <v>0</v>
      </c>
      <c r="T197" s="12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26" t="s">
        <v>194</v>
      </c>
      <c r="AT197" s="126" t="s">
        <v>190</v>
      </c>
      <c r="AU197" s="126" t="s">
        <v>87</v>
      </c>
      <c r="AY197" s="20" t="s">
        <v>155</v>
      </c>
      <c r="BE197" s="127">
        <f>IF(N197="základní",J197,0)</f>
        <v>0</v>
      </c>
      <c r="BF197" s="127">
        <f>IF(N197="snížená",J197,0)</f>
        <v>0</v>
      </c>
      <c r="BG197" s="127">
        <f>IF(N197="zákl. přenesená",J197,0)</f>
        <v>0</v>
      </c>
      <c r="BH197" s="127">
        <f>IF(N197="sníž. přenesená",J197,0)</f>
        <v>0</v>
      </c>
      <c r="BI197" s="127">
        <f>IF(N197="nulová",J197,0)</f>
        <v>0</v>
      </c>
      <c r="BJ197" s="20" t="s">
        <v>85</v>
      </c>
      <c r="BK197" s="127">
        <f>ROUND(I197*H197,2)</f>
        <v>0</v>
      </c>
      <c r="BL197" s="20" t="s">
        <v>161</v>
      </c>
      <c r="BM197" s="126" t="s">
        <v>1496</v>
      </c>
    </row>
    <row r="198" spans="1:65" s="136" customFormat="1" x14ac:dyDescent="0.2">
      <c r="B198" s="137"/>
      <c r="C198" s="168"/>
      <c r="D198" s="169" t="s">
        <v>163</v>
      </c>
      <c r="E198" s="170" t="s">
        <v>1</v>
      </c>
      <c r="F198" s="171" t="s">
        <v>170</v>
      </c>
      <c r="G198" s="168"/>
      <c r="H198" s="172">
        <v>3</v>
      </c>
      <c r="I198" s="11"/>
      <c r="J198" s="168"/>
      <c r="L198" s="137"/>
      <c r="M198" s="141"/>
      <c r="N198" s="142"/>
      <c r="O198" s="142"/>
      <c r="P198" s="142"/>
      <c r="Q198" s="142"/>
      <c r="R198" s="142"/>
      <c r="S198" s="142"/>
      <c r="T198" s="143"/>
      <c r="AT198" s="138" t="s">
        <v>163</v>
      </c>
      <c r="AU198" s="138" t="s">
        <v>87</v>
      </c>
      <c r="AV198" s="136" t="s">
        <v>87</v>
      </c>
      <c r="AW198" s="136" t="s">
        <v>32</v>
      </c>
      <c r="AX198" s="136" t="s">
        <v>85</v>
      </c>
      <c r="AY198" s="138" t="s">
        <v>155</v>
      </c>
    </row>
    <row r="199" spans="1:65" s="33" customFormat="1" ht="21.6" customHeight="1" x14ac:dyDescent="0.2">
      <c r="A199" s="30"/>
      <c r="B199" s="31"/>
      <c r="C199" s="162" t="s">
        <v>304</v>
      </c>
      <c r="D199" s="162" t="s">
        <v>190</v>
      </c>
      <c r="E199" s="163" t="s">
        <v>1244</v>
      </c>
      <c r="F199" s="164" t="s">
        <v>1497</v>
      </c>
      <c r="G199" s="165" t="s">
        <v>218</v>
      </c>
      <c r="H199" s="166">
        <v>14</v>
      </c>
      <c r="I199" s="10"/>
      <c r="J199" s="167">
        <f>ROUND(I199*H199,2)</f>
        <v>0</v>
      </c>
      <c r="K199" s="158"/>
      <c r="L199" s="159"/>
      <c r="M199" s="160" t="s">
        <v>1</v>
      </c>
      <c r="N199" s="161" t="s">
        <v>42</v>
      </c>
      <c r="O199" s="123"/>
      <c r="P199" s="124">
        <f>O199*H199</f>
        <v>0</v>
      </c>
      <c r="Q199" s="124">
        <v>0</v>
      </c>
      <c r="R199" s="124">
        <f>Q199*H199</f>
        <v>0</v>
      </c>
      <c r="S199" s="124">
        <v>0</v>
      </c>
      <c r="T199" s="125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26" t="s">
        <v>194</v>
      </c>
      <c r="AT199" s="126" t="s">
        <v>190</v>
      </c>
      <c r="AU199" s="126" t="s">
        <v>87</v>
      </c>
      <c r="AY199" s="20" t="s">
        <v>155</v>
      </c>
      <c r="BE199" s="127">
        <f>IF(N199="základní",J199,0)</f>
        <v>0</v>
      </c>
      <c r="BF199" s="127">
        <f>IF(N199="snížená",J199,0)</f>
        <v>0</v>
      </c>
      <c r="BG199" s="127">
        <f>IF(N199="zákl. přenesená",J199,0)</f>
        <v>0</v>
      </c>
      <c r="BH199" s="127">
        <f>IF(N199="sníž. přenesená",J199,0)</f>
        <v>0</v>
      </c>
      <c r="BI199" s="127">
        <f>IF(N199="nulová",J199,0)</f>
        <v>0</v>
      </c>
      <c r="BJ199" s="20" t="s">
        <v>85</v>
      </c>
      <c r="BK199" s="127">
        <f>ROUND(I199*H199,2)</f>
        <v>0</v>
      </c>
      <c r="BL199" s="20" t="s">
        <v>161</v>
      </c>
      <c r="BM199" s="126" t="s">
        <v>1498</v>
      </c>
    </row>
    <row r="200" spans="1:65" s="136" customFormat="1" x14ac:dyDescent="0.2">
      <c r="B200" s="137"/>
      <c r="C200" s="168"/>
      <c r="D200" s="169" t="s">
        <v>163</v>
      </c>
      <c r="E200" s="170" t="s">
        <v>1</v>
      </c>
      <c r="F200" s="171" t="s">
        <v>229</v>
      </c>
      <c r="G200" s="168"/>
      <c r="H200" s="172">
        <v>14</v>
      </c>
      <c r="I200" s="11"/>
      <c r="J200" s="168"/>
      <c r="L200" s="137"/>
      <c r="M200" s="141"/>
      <c r="N200" s="142"/>
      <c r="O200" s="142"/>
      <c r="P200" s="142"/>
      <c r="Q200" s="142"/>
      <c r="R200" s="142"/>
      <c r="S200" s="142"/>
      <c r="T200" s="143"/>
      <c r="AT200" s="138" t="s">
        <v>163</v>
      </c>
      <c r="AU200" s="138" t="s">
        <v>87</v>
      </c>
      <c r="AV200" s="136" t="s">
        <v>87</v>
      </c>
      <c r="AW200" s="136" t="s">
        <v>32</v>
      </c>
      <c r="AX200" s="136" t="s">
        <v>85</v>
      </c>
      <c r="AY200" s="138" t="s">
        <v>155</v>
      </c>
    </row>
    <row r="201" spans="1:65" s="33" customFormat="1" ht="21.6" customHeight="1" x14ac:dyDescent="0.2">
      <c r="A201" s="30"/>
      <c r="B201" s="31"/>
      <c r="C201" s="162" t="s">
        <v>309</v>
      </c>
      <c r="D201" s="162" t="s">
        <v>190</v>
      </c>
      <c r="E201" s="163" t="s">
        <v>1247</v>
      </c>
      <c r="F201" s="164" t="s">
        <v>1499</v>
      </c>
      <c r="G201" s="165" t="s">
        <v>218</v>
      </c>
      <c r="H201" s="166">
        <v>3</v>
      </c>
      <c r="I201" s="10"/>
      <c r="J201" s="167">
        <f>ROUND(I201*H201,2)</f>
        <v>0</v>
      </c>
      <c r="K201" s="158"/>
      <c r="L201" s="159"/>
      <c r="M201" s="160" t="s">
        <v>1</v>
      </c>
      <c r="N201" s="161" t="s">
        <v>42</v>
      </c>
      <c r="O201" s="123"/>
      <c r="P201" s="124">
        <f>O201*H201</f>
        <v>0</v>
      </c>
      <c r="Q201" s="124">
        <v>0</v>
      </c>
      <c r="R201" s="124">
        <f>Q201*H201</f>
        <v>0</v>
      </c>
      <c r="S201" s="124">
        <v>0</v>
      </c>
      <c r="T201" s="125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26" t="s">
        <v>194</v>
      </c>
      <c r="AT201" s="126" t="s">
        <v>190</v>
      </c>
      <c r="AU201" s="126" t="s">
        <v>87</v>
      </c>
      <c r="AY201" s="20" t="s">
        <v>155</v>
      </c>
      <c r="BE201" s="127">
        <f>IF(N201="základní",J201,0)</f>
        <v>0</v>
      </c>
      <c r="BF201" s="127">
        <f>IF(N201="snížená",J201,0)</f>
        <v>0</v>
      </c>
      <c r="BG201" s="127">
        <f>IF(N201="zákl. přenesená",J201,0)</f>
        <v>0</v>
      </c>
      <c r="BH201" s="127">
        <f>IF(N201="sníž. přenesená",J201,0)</f>
        <v>0</v>
      </c>
      <c r="BI201" s="127">
        <f>IF(N201="nulová",J201,0)</f>
        <v>0</v>
      </c>
      <c r="BJ201" s="20" t="s">
        <v>85</v>
      </c>
      <c r="BK201" s="127">
        <f>ROUND(I201*H201,2)</f>
        <v>0</v>
      </c>
      <c r="BL201" s="20" t="s">
        <v>161</v>
      </c>
      <c r="BM201" s="126" t="s">
        <v>1500</v>
      </c>
    </row>
    <row r="202" spans="1:65" s="136" customFormat="1" x14ac:dyDescent="0.2">
      <c r="B202" s="137"/>
      <c r="C202" s="168"/>
      <c r="D202" s="169" t="s">
        <v>163</v>
      </c>
      <c r="E202" s="170" t="s">
        <v>1</v>
      </c>
      <c r="F202" s="171" t="s">
        <v>170</v>
      </c>
      <c r="G202" s="168"/>
      <c r="H202" s="172">
        <v>3</v>
      </c>
      <c r="I202" s="11"/>
      <c r="J202" s="168"/>
      <c r="L202" s="137"/>
      <c r="M202" s="141"/>
      <c r="N202" s="142"/>
      <c r="O202" s="142"/>
      <c r="P202" s="142"/>
      <c r="Q202" s="142"/>
      <c r="R202" s="142"/>
      <c r="S202" s="142"/>
      <c r="T202" s="143"/>
      <c r="AT202" s="138" t="s">
        <v>163</v>
      </c>
      <c r="AU202" s="138" t="s">
        <v>87</v>
      </c>
      <c r="AV202" s="136" t="s">
        <v>87</v>
      </c>
      <c r="AW202" s="136" t="s">
        <v>32</v>
      </c>
      <c r="AX202" s="136" t="s">
        <v>85</v>
      </c>
      <c r="AY202" s="138" t="s">
        <v>155</v>
      </c>
    </row>
    <row r="203" spans="1:65" s="33" customFormat="1" ht="14.4" customHeight="1" x14ac:dyDescent="0.2">
      <c r="A203" s="30"/>
      <c r="B203" s="31"/>
      <c r="C203" s="162" t="s">
        <v>314</v>
      </c>
      <c r="D203" s="162" t="s">
        <v>190</v>
      </c>
      <c r="E203" s="163" t="s">
        <v>1250</v>
      </c>
      <c r="F203" s="164" t="s">
        <v>1501</v>
      </c>
      <c r="G203" s="165" t="s">
        <v>218</v>
      </c>
      <c r="H203" s="166">
        <v>1</v>
      </c>
      <c r="I203" s="10"/>
      <c r="J203" s="167">
        <f>ROUND(I203*H203,2)</f>
        <v>0</v>
      </c>
      <c r="K203" s="158"/>
      <c r="L203" s="159"/>
      <c r="M203" s="160" t="s">
        <v>1</v>
      </c>
      <c r="N203" s="161" t="s">
        <v>42</v>
      </c>
      <c r="O203" s="123"/>
      <c r="P203" s="124">
        <f>O203*H203</f>
        <v>0</v>
      </c>
      <c r="Q203" s="124">
        <v>0</v>
      </c>
      <c r="R203" s="124">
        <f>Q203*H203</f>
        <v>0</v>
      </c>
      <c r="S203" s="124">
        <v>0</v>
      </c>
      <c r="T203" s="12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26" t="s">
        <v>194</v>
      </c>
      <c r="AT203" s="126" t="s">
        <v>190</v>
      </c>
      <c r="AU203" s="126" t="s">
        <v>87</v>
      </c>
      <c r="AY203" s="20" t="s">
        <v>155</v>
      </c>
      <c r="BE203" s="127">
        <f>IF(N203="základní",J203,0)</f>
        <v>0</v>
      </c>
      <c r="BF203" s="127">
        <f>IF(N203="snížená",J203,0)</f>
        <v>0</v>
      </c>
      <c r="BG203" s="127">
        <f>IF(N203="zákl. přenesená",J203,0)</f>
        <v>0</v>
      </c>
      <c r="BH203" s="127">
        <f>IF(N203="sníž. přenesená",J203,0)</f>
        <v>0</v>
      </c>
      <c r="BI203" s="127">
        <f>IF(N203="nulová",J203,0)</f>
        <v>0</v>
      </c>
      <c r="BJ203" s="20" t="s">
        <v>85</v>
      </c>
      <c r="BK203" s="127">
        <f>ROUND(I203*H203,2)</f>
        <v>0</v>
      </c>
      <c r="BL203" s="20" t="s">
        <v>161</v>
      </c>
      <c r="BM203" s="126" t="s">
        <v>1502</v>
      </c>
    </row>
    <row r="204" spans="1:65" s="136" customFormat="1" x14ac:dyDescent="0.2">
      <c r="B204" s="137"/>
      <c r="C204" s="168"/>
      <c r="D204" s="169" t="s">
        <v>163</v>
      </c>
      <c r="E204" s="170" t="s">
        <v>1</v>
      </c>
      <c r="F204" s="171" t="s">
        <v>85</v>
      </c>
      <c r="G204" s="168"/>
      <c r="H204" s="172">
        <v>1</v>
      </c>
      <c r="I204" s="11"/>
      <c r="J204" s="168"/>
      <c r="L204" s="137"/>
      <c r="M204" s="141"/>
      <c r="N204" s="142"/>
      <c r="O204" s="142"/>
      <c r="P204" s="142"/>
      <c r="Q204" s="142"/>
      <c r="R204" s="142"/>
      <c r="S204" s="142"/>
      <c r="T204" s="143"/>
      <c r="AT204" s="138" t="s">
        <v>163</v>
      </c>
      <c r="AU204" s="138" t="s">
        <v>87</v>
      </c>
      <c r="AV204" s="136" t="s">
        <v>87</v>
      </c>
      <c r="AW204" s="136" t="s">
        <v>32</v>
      </c>
      <c r="AX204" s="136" t="s">
        <v>85</v>
      </c>
      <c r="AY204" s="138" t="s">
        <v>155</v>
      </c>
    </row>
    <row r="205" spans="1:65" s="33" customFormat="1" ht="14.4" customHeight="1" x14ac:dyDescent="0.2">
      <c r="A205" s="30"/>
      <c r="B205" s="31"/>
      <c r="C205" s="162" t="s">
        <v>319</v>
      </c>
      <c r="D205" s="162" t="s">
        <v>190</v>
      </c>
      <c r="E205" s="163" t="s">
        <v>1253</v>
      </c>
      <c r="F205" s="164" t="s">
        <v>1275</v>
      </c>
      <c r="G205" s="165" t="s">
        <v>218</v>
      </c>
      <c r="H205" s="166">
        <v>1</v>
      </c>
      <c r="I205" s="10"/>
      <c r="J205" s="167">
        <f>ROUND(I205*H205,2)</f>
        <v>0</v>
      </c>
      <c r="K205" s="158"/>
      <c r="L205" s="159"/>
      <c r="M205" s="160" t="s">
        <v>1</v>
      </c>
      <c r="N205" s="161" t="s">
        <v>42</v>
      </c>
      <c r="O205" s="123"/>
      <c r="P205" s="124">
        <f>O205*H205</f>
        <v>0</v>
      </c>
      <c r="Q205" s="124">
        <v>0</v>
      </c>
      <c r="R205" s="124">
        <f>Q205*H205</f>
        <v>0</v>
      </c>
      <c r="S205" s="124">
        <v>0</v>
      </c>
      <c r="T205" s="125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26" t="s">
        <v>194</v>
      </c>
      <c r="AT205" s="126" t="s">
        <v>190</v>
      </c>
      <c r="AU205" s="126" t="s">
        <v>87</v>
      </c>
      <c r="AY205" s="20" t="s">
        <v>155</v>
      </c>
      <c r="BE205" s="127">
        <f>IF(N205="základní",J205,0)</f>
        <v>0</v>
      </c>
      <c r="BF205" s="127">
        <f>IF(N205="snížená",J205,0)</f>
        <v>0</v>
      </c>
      <c r="BG205" s="127">
        <f>IF(N205="zákl. přenesená",J205,0)</f>
        <v>0</v>
      </c>
      <c r="BH205" s="127">
        <f>IF(N205="sníž. přenesená",J205,0)</f>
        <v>0</v>
      </c>
      <c r="BI205" s="127">
        <f>IF(N205="nulová",J205,0)</f>
        <v>0</v>
      </c>
      <c r="BJ205" s="20" t="s">
        <v>85</v>
      </c>
      <c r="BK205" s="127">
        <f>ROUND(I205*H205,2)</f>
        <v>0</v>
      </c>
      <c r="BL205" s="20" t="s">
        <v>161</v>
      </c>
      <c r="BM205" s="126" t="s">
        <v>1503</v>
      </c>
    </row>
    <row r="206" spans="1:65" s="136" customFormat="1" x14ac:dyDescent="0.2">
      <c r="B206" s="137"/>
      <c r="C206" s="168"/>
      <c r="D206" s="169" t="s">
        <v>163</v>
      </c>
      <c r="E206" s="170" t="s">
        <v>1</v>
      </c>
      <c r="F206" s="171" t="s">
        <v>85</v>
      </c>
      <c r="G206" s="168"/>
      <c r="H206" s="172">
        <v>1</v>
      </c>
      <c r="I206" s="11"/>
      <c r="J206" s="168"/>
      <c r="L206" s="137"/>
      <c r="M206" s="141"/>
      <c r="N206" s="142"/>
      <c r="O206" s="142"/>
      <c r="P206" s="142"/>
      <c r="Q206" s="142"/>
      <c r="R206" s="142"/>
      <c r="S206" s="142"/>
      <c r="T206" s="143"/>
      <c r="AT206" s="138" t="s">
        <v>163</v>
      </c>
      <c r="AU206" s="138" t="s">
        <v>87</v>
      </c>
      <c r="AV206" s="136" t="s">
        <v>87</v>
      </c>
      <c r="AW206" s="136" t="s">
        <v>32</v>
      </c>
      <c r="AX206" s="136" t="s">
        <v>85</v>
      </c>
      <c r="AY206" s="138" t="s">
        <v>155</v>
      </c>
    </row>
    <row r="207" spans="1:65" s="33" customFormat="1" ht="14.4" customHeight="1" x14ac:dyDescent="0.2">
      <c r="A207" s="30"/>
      <c r="B207" s="31"/>
      <c r="C207" s="162" t="s">
        <v>324</v>
      </c>
      <c r="D207" s="162" t="s">
        <v>190</v>
      </c>
      <c r="E207" s="163" t="s">
        <v>1256</v>
      </c>
      <c r="F207" s="164" t="s">
        <v>1504</v>
      </c>
      <c r="G207" s="165" t="s">
        <v>218</v>
      </c>
      <c r="H207" s="166">
        <v>3</v>
      </c>
      <c r="I207" s="10"/>
      <c r="J207" s="167">
        <f>ROUND(I207*H207,2)</f>
        <v>0</v>
      </c>
      <c r="K207" s="158"/>
      <c r="L207" s="159"/>
      <c r="M207" s="160" t="s">
        <v>1</v>
      </c>
      <c r="N207" s="161" t="s">
        <v>42</v>
      </c>
      <c r="O207" s="123"/>
      <c r="P207" s="124">
        <f>O207*H207</f>
        <v>0</v>
      </c>
      <c r="Q207" s="124">
        <v>0</v>
      </c>
      <c r="R207" s="124">
        <f>Q207*H207</f>
        <v>0</v>
      </c>
      <c r="S207" s="124">
        <v>0</v>
      </c>
      <c r="T207" s="125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26" t="s">
        <v>194</v>
      </c>
      <c r="AT207" s="126" t="s">
        <v>190</v>
      </c>
      <c r="AU207" s="126" t="s">
        <v>87</v>
      </c>
      <c r="AY207" s="20" t="s">
        <v>155</v>
      </c>
      <c r="BE207" s="127">
        <f>IF(N207="základní",J207,0)</f>
        <v>0</v>
      </c>
      <c r="BF207" s="127">
        <f>IF(N207="snížená",J207,0)</f>
        <v>0</v>
      </c>
      <c r="BG207" s="127">
        <f>IF(N207="zákl. přenesená",J207,0)</f>
        <v>0</v>
      </c>
      <c r="BH207" s="127">
        <f>IF(N207="sníž. přenesená",J207,0)</f>
        <v>0</v>
      </c>
      <c r="BI207" s="127">
        <f>IF(N207="nulová",J207,0)</f>
        <v>0</v>
      </c>
      <c r="BJ207" s="20" t="s">
        <v>85</v>
      </c>
      <c r="BK207" s="127">
        <f>ROUND(I207*H207,2)</f>
        <v>0</v>
      </c>
      <c r="BL207" s="20" t="s">
        <v>161</v>
      </c>
      <c r="BM207" s="126" t="s">
        <v>1505</v>
      </c>
    </row>
    <row r="208" spans="1:65" s="136" customFormat="1" x14ac:dyDescent="0.2">
      <c r="B208" s="137"/>
      <c r="C208" s="168"/>
      <c r="D208" s="169" t="s">
        <v>163</v>
      </c>
      <c r="E208" s="170" t="s">
        <v>1</v>
      </c>
      <c r="F208" s="171" t="s">
        <v>170</v>
      </c>
      <c r="G208" s="168"/>
      <c r="H208" s="172">
        <v>3</v>
      </c>
      <c r="I208" s="11"/>
      <c r="J208" s="168"/>
      <c r="L208" s="137"/>
      <c r="M208" s="141"/>
      <c r="N208" s="142"/>
      <c r="O208" s="142"/>
      <c r="P208" s="142"/>
      <c r="Q208" s="142"/>
      <c r="R208" s="142"/>
      <c r="S208" s="142"/>
      <c r="T208" s="143"/>
      <c r="AT208" s="138" t="s">
        <v>163</v>
      </c>
      <c r="AU208" s="138" t="s">
        <v>87</v>
      </c>
      <c r="AV208" s="136" t="s">
        <v>87</v>
      </c>
      <c r="AW208" s="136" t="s">
        <v>32</v>
      </c>
      <c r="AX208" s="136" t="s">
        <v>85</v>
      </c>
      <c r="AY208" s="138" t="s">
        <v>155</v>
      </c>
    </row>
    <row r="209" spans="1:65" s="33" customFormat="1" ht="21.6" customHeight="1" x14ac:dyDescent="0.2">
      <c r="A209" s="30"/>
      <c r="B209" s="31"/>
      <c r="C209" s="162" t="s">
        <v>329</v>
      </c>
      <c r="D209" s="162" t="s">
        <v>190</v>
      </c>
      <c r="E209" s="163" t="s">
        <v>1259</v>
      </c>
      <c r="F209" s="164" t="s">
        <v>1506</v>
      </c>
      <c r="G209" s="165" t="s">
        <v>218</v>
      </c>
      <c r="H209" s="166">
        <v>1</v>
      </c>
      <c r="I209" s="10"/>
      <c r="J209" s="167">
        <f>ROUND(I209*H209,2)</f>
        <v>0</v>
      </c>
      <c r="K209" s="158"/>
      <c r="L209" s="159"/>
      <c r="M209" s="160" t="s">
        <v>1</v>
      </c>
      <c r="N209" s="161" t="s">
        <v>42</v>
      </c>
      <c r="O209" s="123"/>
      <c r="P209" s="124">
        <f>O209*H209</f>
        <v>0</v>
      </c>
      <c r="Q209" s="124">
        <v>0</v>
      </c>
      <c r="R209" s="124">
        <f>Q209*H209</f>
        <v>0</v>
      </c>
      <c r="S209" s="124">
        <v>0</v>
      </c>
      <c r="T209" s="125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26" t="s">
        <v>194</v>
      </c>
      <c r="AT209" s="126" t="s">
        <v>190</v>
      </c>
      <c r="AU209" s="126" t="s">
        <v>87</v>
      </c>
      <c r="AY209" s="20" t="s">
        <v>155</v>
      </c>
      <c r="BE209" s="127">
        <f>IF(N209="základní",J209,0)</f>
        <v>0</v>
      </c>
      <c r="BF209" s="127">
        <f>IF(N209="snížená",J209,0)</f>
        <v>0</v>
      </c>
      <c r="BG209" s="127">
        <f>IF(N209="zákl. přenesená",J209,0)</f>
        <v>0</v>
      </c>
      <c r="BH209" s="127">
        <f>IF(N209="sníž. přenesená",J209,0)</f>
        <v>0</v>
      </c>
      <c r="BI209" s="127">
        <f>IF(N209="nulová",J209,0)</f>
        <v>0</v>
      </c>
      <c r="BJ209" s="20" t="s">
        <v>85</v>
      </c>
      <c r="BK209" s="127">
        <f>ROUND(I209*H209,2)</f>
        <v>0</v>
      </c>
      <c r="BL209" s="20" t="s">
        <v>161</v>
      </c>
      <c r="BM209" s="126" t="s">
        <v>1507</v>
      </c>
    </row>
    <row r="210" spans="1:65" s="136" customFormat="1" x14ac:dyDescent="0.2">
      <c r="B210" s="137"/>
      <c r="C210" s="168"/>
      <c r="D210" s="169" t="s">
        <v>163</v>
      </c>
      <c r="E210" s="170" t="s">
        <v>1</v>
      </c>
      <c r="F210" s="171" t="s">
        <v>85</v>
      </c>
      <c r="G210" s="168"/>
      <c r="H210" s="172">
        <v>1</v>
      </c>
      <c r="I210" s="11"/>
      <c r="J210" s="168"/>
      <c r="L210" s="137"/>
      <c r="M210" s="141"/>
      <c r="N210" s="142"/>
      <c r="O210" s="142"/>
      <c r="P210" s="142"/>
      <c r="Q210" s="142"/>
      <c r="R210" s="142"/>
      <c r="S210" s="142"/>
      <c r="T210" s="143"/>
      <c r="AT210" s="138" t="s">
        <v>163</v>
      </c>
      <c r="AU210" s="138" t="s">
        <v>87</v>
      </c>
      <c r="AV210" s="136" t="s">
        <v>87</v>
      </c>
      <c r="AW210" s="136" t="s">
        <v>32</v>
      </c>
      <c r="AX210" s="136" t="s">
        <v>85</v>
      </c>
      <c r="AY210" s="138" t="s">
        <v>155</v>
      </c>
    </row>
    <row r="211" spans="1:65" s="33" customFormat="1" ht="21.6" customHeight="1" x14ac:dyDescent="0.2">
      <c r="A211" s="30"/>
      <c r="B211" s="31"/>
      <c r="C211" s="162" t="s">
        <v>334</v>
      </c>
      <c r="D211" s="162" t="s">
        <v>190</v>
      </c>
      <c r="E211" s="163" t="s">
        <v>1262</v>
      </c>
      <c r="F211" s="164" t="s">
        <v>1508</v>
      </c>
      <c r="G211" s="165" t="s">
        <v>218</v>
      </c>
      <c r="H211" s="166">
        <v>1</v>
      </c>
      <c r="I211" s="10"/>
      <c r="J211" s="167">
        <f>ROUND(I211*H211,2)</f>
        <v>0</v>
      </c>
      <c r="K211" s="158"/>
      <c r="L211" s="159"/>
      <c r="M211" s="160" t="s">
        <v>1</v>
      </c>
      <c r="N211" s="161" t="s">
        <v>42</v>
      </c>
      <c r="O211" s="123"/>
      <c r="P211" s="124">
        <f>O211*H211</f>
        <v>0</v>
      </c>
      <c r="Q211" s="124">
        <v>0</v>
      </c>
      <c r="R211" s="124">
        <f>Q211*H211</f>
        <v>0</v>
      </c>
      <c r="S211" s="124">
        <v>0</v>
      </c>
      <c r="T211" s="125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26" t="s">
        <v>194</v>
      </c>
      <c r="AT211" s="126" t="s">
        <v>190</v>
      </c>
      <c r="AU211" s="126" t="s">
        <v>87</v>
      </c>
      <c r="AY211" s="20" t="s">
        <v>155</v>
      </c>
      <c r="BE211" s="127">
        <f>IF(N211="základní",J211,0)</f>
        <v>0</v>
      </c>
      <c r="BF211" s="127">
        <f>IF(N211="snížená",J211,0)</f>
        <v>0</v>
      </c>
      <c r="BG211" s="127">
        <f>IF(N211="zákl. přenesená",J211,0)</f>
        <v>0</v>
      </c>
      <c r="BH211" s="127">
        <f>IF(N211="sníž. přenesená",J211,0)</f>
        <v>0</v>
      </c>
      <c r="BI211" s="127">
        <f>IF(N211="nulová",J211,0)</f>
        <v>0</v>
      </c>
      <c r="BJ211" s="20" t="s">
        <v>85</v>
      </c>
      <c r="BK211" s="127">
        <f>ROUND(I211*H211,2)</f>
        <v>0</v>
      </c>
      <c r="BL211" s="20" t="s">
        <v>161</v>
      </c>
      <c r="BM211" s="126" t="s">
        <v>1509</v>
      </c>
    </row>
    <row r="212" spans="1:65" s="136" customFormat="1" x14ac:dyDescent="0.2">
      <c r="B212" s="137"/>
      <c r="C212" s="168"/>
      <c r="D212" s="169" t="s">
        <v>163</v>
      </c>
      <c r="E212" s="170" t="s">
        <v>1</v>
      </c>
      <c r="F212" s="171" t="s">
        <v>85</v>
      </c>
      <c r="G212" s="168"/>
      <c r="H212" s="172">
        <v>1</v>
      </c>
      <c r="I212" s="11"/>
      <c r="J212" s="168"/>
      <c r="L212" s="137"/>
      <c r="M212" s="141"/>
      <c r="N212" s="142"/>
      <c r="O212" s="142"/>
      <c r="P212" s="142"/>
      <c r="Q212" s="142"/>
      <c r="R212" s="142"/>
      <c r="S212" s="142"/>
      <c r="T212" s="143"/>
      <c r="AT212" s="138" t="s">
        <v>163</v>
      </c>
      <c r="AU212" s="138" t="s">
        <v>87</v>
      </c>
      <c r="AV212" s="136" t="s">
        <v>87</v>
      </c>
      <c r="AW212" s="136" t="s">
        <v>32</v>
      </c>
      <c r="AX212" s="136" t="s">
        <v>85</v>
      </c>
      <c r="AY212" s="138" t="s">
        <v>155</v>
      </c>
    </row>
    <row r="213" spans="1:65" s="33" customFormat="1" ht="21.6" customHeight="1" x14ac:dyDescent="0.2">
      <c r="A213" s="30"/>
      <c r="B213" s="31"/>
      <c r="C213" s="162" t="s">
        <v>338</v>
      </c>
      <c r="D213" s="162" t="s">
        <v>190</v>
      </c>
      <c r="E213" s="163" t="s">
        <v>1265</v>
      </c>
      <c r="F213" s="164" t="s">
        <v>1510</v>
      </c>
      <c r="G213" s="165" t="s">
        <v>218</v>
      </c>
      <c r="H213" s="166">
        <v>2</v>
      </c>
      <c r="I213" s="10"/>
      <c r="J213" s="167">
        <f>ROUND(I213*H213,2)</f>
        <v>0</v>
      </c>
      <c r="K213" s="158"/>
      <c r="L213" s="159"/>
      <c r="M213" s="160" t="s">
        <v>1</v>
      </c>
      <c r="N213" s="161" t="s">
        <v>42</v>
      </c>
      <c r="O213" s="123"/>
      <c r="P213" s="124">
        <f>O213*H213</f>
        <v>0</v>
      </c>
      <c r="Q213" s="124">
        <v>0</v>
      </c>
      <c r="R213" s="124">
        <f>Q213*H213</f>
        <v>0</v>
      </c>
      <c r="S213" s="124">
        <v>0</v>
      </c>
      <c r="T213" s="125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26" t="s">
        <v>194</v>
      </c>
      <c r="AT213" s="126" t="s">
        <v>190</v>
      </c>
      <c r="AU213" s="126" t="s">
        <v>87</v>
      </c>
      <c r="AY213" s="20" t="s">
        <v>155</v>
      </c>
      <c r="BE213" s="127">
        <f>IF(N213="základní",J213,0)</f>
        <v>0</v>
      </c>
      <c r="BF213" s="127">
        <f>IF(N213="snížená",J213,0)</f>
        <v>0</v>
      </c>
      <c r="BG213" s="127">
        <f>IF(N213="zákl. přenesená",J213,0)</f>
        <v>0</v>
      </c>
      <c r="BH213" s="127">
        <f>IF(N213="sníž. přenesená",J213,0)</f>
        <v>0</v>
      </c>
      <c r="BI213" s="127">
        <f>IF(N213="nulová",J213,0)</f>
        <v>0</v>
      </c>
      <c r="BJ213" s="20" t="s">
        <v>85</v>
      </c>
      <c r="BK213" s="127">
        <f>ROUND(I213*H213,2)</f>
        <v>0</v>
      </c>
      <c r="BL213" s="20" t="s">
        <v>161</v>
      </c>
      <c r="BM213" s="126" t="s">
        <v>1511</v>
      </c>
    </row>
    <row r="214" spans="1:65" s="136" customFormat="1" x14ac:dyDescent="0.2">
      <c r="B214" s="137"/>
      <c r="C214" s="168"/>
      <c r="D214" s="169" t="s">
        <v>163</v>
      </c>
      <c r="E214" s="170" t="s">
        <v>1</v>
      </c>
      <c r="F214" s="171" t="s">
        <v>87</v>
      </c>
      <c r="G214" s="168"/>
      <c r="H214" s="172">
        <v>2</v>
      </c>
      <c r="I214" s="11"/>
      <c r="J214" s="168"/>
      <c r="L214" s="137"/>
      <c r="M214" s="141"/>
      <c r="N214" s="142"/>
      <c r="O214" s="142"/>
      <c r="P214" s="142"/>
      <c r="Q214" s="142"/>
      <c r="R214" s="142"/>
      <c r="S214" s="142"/>
      <c r="T214" s="143"/>
      <c r="AT214" s="138" t="s">
        <v>163</v>
      </c>
      <c r="AU214" s="138" t="s">
        <v>87</v>
      </c>
      <c r="AV214" s="136" t="s">
        <v>87</v>
      </c>
      <c r="AW214" s="136" t="s">
        <v>32</v>
      </c>
      <c r="AX214" s="136" t="s">
        <v>85</v>
      </c>
      <c r="AY214" s="138" t="s">
        <v>155</v>
      </c>
    </row>
    <row r="215" spans="1:65" s="33" customFormat="1" ht="21.6" customHeight="1" x14ac:dyDescent="0.2">
      <c r="A215" s="30"/>
      <c r="B215" s="31"/>
      <c r="C215" s="162" t="s">
        <v>342</v>
      </c>
      <c r="D215" s="162" t="s">
        <v>190</v>
      </c>
      <c r="E215" s="163" t="s">
        <v>1268</v>
      </c>
      <c r="F215" s="164" t="s">
        <v>1512</v>
      </c>
      <c r="G215" s="165" t="s">
        <v>218</v>
      </c>
      <c r="H215" s="166">
        <v>3</v>
      </c>
      <c r="I215" s="10"/>
      <c r="J215" s="167">
        <f>ROUND(I215*H215,2)</f>
        <v>0</v>
      </c>
      <c r="K215" s="158"/>
      <c r="L215" s="159"/>
      <c r="M215" s="160" t="s">
        <v>1</v>
      </c>
      <c r="N215" s="161" t="s">
        <v>42</v>
      </c>
      <c r="O215" s="123"/>
      <c r="P215" s="124">
        <f>O215*H215</f>
        <v>0</v>
      </c>
      <c r="Q215" s="124">
        <v>0</v>
      </c>
      <c r="R215" s="124">
        <f>Q215*H215</f>
        <v>0</v>
      </c>
      <c r="S215" s="124">
        <v>0</v>
      </c>
      <c r="T215" s="125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26" t="s">
        <v>194</v>
      </c>
      <c r="AT215" s="126" t="s">
        <v>190</v>
      </c>
      <c r="AU215" s="126" t="s">
        <v>87</v>
      </c>
      <c r="AY215" s="20" t="s">
        <v>155</v>
      </c>
      <c r="BE215" s="127">
        <f>IF(N215="základní",J215,0)</f>
        <v>0</v>
      </c>
      <c r="BF215" s="127">
        <f>IF(N215="snížená",J215,0)</f>
        <v>0</v>
      </c>
      <c r="BG215" s="127">
        <f>IF(N215="zákl. přenesená",J215,0)</f>
        <v>0</v>
      </c>
      <c r="BH215" s="127">
        <f>IF(N215="sníž. přenesená",J215,0)</f>
        <v>0</v>
      </c>
      <c r="BI215" s="127">
        <f>IF(N215="nulová",J215,0)</f>
        <v>0</v>
      </c>
      <c r="BJ215" s="20" t="s">
        <v>85</v>
      </c>
      <c r="BK215" s="127">
        <f>ROUND(I215*H215,2)</f>
        <v>0</v>
      </c>
      <c r="BL215" s="20" t="s">
        <v>161</v>
      </c>
      <c r="BM215" s="126" t="s">
        <v>1513</v>
      </c>
    </row>
    <row r="216" spans="1:65" s="136" customFormat="1" x14ac:dyDescent="0.2">
      <c r="B216" s="137"/>
      <c r="C216" s="168"/>
      <c r="D216" s="169" t="s">
        <v>163</v>
      </c>
      <c r="E216" s="170" t="s">
        <v>1</v>
      </c>
      <c r="F216" s="171" t="s">
        <v>170</v>
      </c>
      <c r="G216" s="168"/>
      <c r="H216" s="172">
        <v>3</v>
      </c>
      <c r="I216" s="11"/>
      <c r="J216" s="168"/>
      <c r="L216" s="137"/>
      <c r="M216" s="141"/>
      <c r="N216" s="142"/>
      <c r="O216" s="142"/>
      <c r="P216" s="142"/>
      <c r="Q216" s="142"/>
      <c r="R216" s="142"/>
      <c r="S216" s="142"/>
      <c r="T216" s="143"/>
      <c r="AT216" s="138" t="s">
        <v>163</v>
      </c>
      <c r="AU216" s="138" t="s">
        <v>87</v>
      </c>
      <c r="AV216" s="136" t="s">
        <v>87</v>
      </c>
      <c r="AW216" s="136" t="s">
        <v>32</v>
      </c>
      <c r="AX216" s="136" t="s">
        <v>85</v>
      </c>
      <c r="AY216" s="138" t="s">
        <v>155</v>
      </c>
    </row>
    <row r="217" spans="1:65" s="33" customFormat="1" ht="21.6" customHeight="1" x14ac:dyDescent="0.2">
      <c r="A217" s="30"/>
      <c r="B217" s="31"/>
      <c r="C217" s="162" t="s">
        <v>346</v>
      </c>
      <c r="D217" s="162" t="s">
        <v>190</v>
      </c>
      <c r="E217" s="163" t="s">
        <v>1271</v>
      </c>
      <c r="F217" s="164" t="s">
        <v>1514</v>
      </c>
      <c r="G217" s="165" t="s">
        <v>218</v>
      </c>
      <c r="H217" s="166">
        <v>3</v>
      </c>
      <c r="I217" s="10"/>
      <c r="J217" s="167">
        <f>ROUND(I217*H217,2)</f>
        <v>0</v>
      </c>
      <c r="K217" s="158"/>
      <c r="L217" s="159"/>
      <c r="M217" s="160" t="s">
        <v>1</v>
      </c>
      <c r="N217" s="161" t="s">
        <v>42</v>
      </c>
      <c r="O217" s="123"/>
      <c r="P217" s="124">
        <f>O217*H217</f>
        <v>0</v>
      </c>
      <c r="Q217" s="124">
        <v>0</v>
      </c>
      <c r="R217" s="124">
        <f>Q217*H217</f>
        <v>0</v>
      </c>
      <c r="S217" s="124">
        <v>0</v>
      </c>
      <c r="T217" s="125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26" t="s">
        <v>194</v>
      </c>
      <c r="AT217" s="126" t="s">
        <v>190</v>
      </c>
      <c r="AU217" s="126" t="s">
        <v>87</v>
      </c>
      <c r="AY217" s="20" t="s">
        <v>155</v>
      </c>
      <c r="BE217" s="127">
        <f>IF(N217="základní",J217,0)</f>
        <v>0</v>
      </c>
      <c r="BF217" s="127">
        <f>IF(N217="snížená",J217,0)</f>
        <v>0</v>
      </c>
      <c r="BG217" s="127">
        <f>IF(N217="zákl. přenesená",J217,0)</f>
        <v>0</v>
      </c>
      <c r="BH217" s="127">
        <f>IF(N217="sníž. přenesená",J217,0)</f>
        <v>0</v>
      </c>
      <c r="BI217" s="127">
        <f>IF(N217="nulová",J217,0)</f>
        <v>0</v>
      </c>
      <c r="BJ217" s="20" t="s">
        <v>85</v>
      </c>
      <c r="BK217" s="127">
        <f>ROUND(I217*H217,2)</f>
        <v>0</v>
      </c>
      <c r="BL217" s="20" t="s">
        <v>161</v>
      </c>
      <c r="BM217" s="126" t="s">
        <v>1515</v>
      </c>
    </row>
    <row r="218" spans="1:65" s="136" customFormat="1" x14ac:dyDescent="0.2">
      <c r="B218" s="137"/>
      <c r="C218" s="168"/>
      <c r="D218" s="169" t="s">
        <v>163</v>
      </c>
      <c r="E218" s="170" t="s">
        <v>1</v>
      </c>
      <c r="F218" s="171" t="s">
        <v>170</v>
      </c>
      <c r="G218" s="168"/>
      <c r="H218" s="172">
        <v>3</v>
      </c>
      <c r="I218" s="11"/>
      <c r="J218" s="168"/>
      <c r="L218" s="137"/>
      <c r="M218" s="141"/>
      <c r="N218" s="142"/>
      <c r="O218" s="142"/>
      <c r="P218" s="142"/>
      <c r="Q218" s="142"/>
      <c r="R218" s="142"/>
      <c r="S218" s="142"/>
      <c r="T218" s="143"/>
      <c r="AT218" s="138" t="s">
        <v>163</v>
      </c>
      <c r="AU218" s="138" t="s">
        <v>87</v>
      </c>
      <c r="AV218" s="136" t="s">
        <v>87</v>
      </c>
      <c r="AW218" s="136" t="s">
        <v>32</v>
      </c>
      <c r="AX218" s="136" t="s">
        <v>85</v>
      </c>
      <c r="AY218" s="138" t="s">
        <v>155</v>
      </c>
    </row>
    <row r="219" spans="1:65" s="33" customFormat="1" ht="21.6" customHeight="1" x14ac:dyDescent="0.2">
      <c r="A219" s="30"/>
      <c r="B219" s="31"/>
      <c r="C219" s="162" t="s">
        <v>350</v>
      </c>
      <c r="D219" s="162" t="s">
        <v>190</v>
      </c>
      <c r="E219" s="163" t="s">
        <v>1274</v>
      </c>
      <c r="F219" s="164" t="s">
        <v>1516</v>
      </c>
      <c r="G219" s="165" t="s">
        <v>218</v>
      </c>
      <c r="H219" s="166">
        <v>3</v>
      </c>
      <c r="I219" s="10"/>
      <c r="J219" s="167">
        <f>ROUND(I219*H219,2)</f>
        <v>0</v>
      </c>
      <c r="K219" s="158"/>
      <c r="L219" s="159"/>
      <c r="M219" s="160" t="s">
        <v>1</v>
      </c>
      <c r="N219" s="161" t="s">
        <v>42</v>
      </c>
      <c r="O219" s="123"/>
      <c r="P219" s="124">
        <f>O219*H219</f>
        <v>0</v>
      </c>
      <c r="Q219" s="124">
        <v>0</v>
      </c>
      <c r="R219" s="124">
        <f>Q219*H219</f>
        <v>0</v>
      </c>
      <c r="S219" s="124">
        <v>0</v>
      </c>
      <c r="T219" s="125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26" t="s">
        <v>194</v>
      </c>
      <c r="AT219" s="126" t="s">
        <v>190</v>
      </c>
      <c r="AU219" s="126" t="s">
        <v>87</v>
      </c>
      <c r="AY219" s="20" t="s">
        <v>155</v>
      </c>
      <c r="BE219" s="127">
        <f>IF(N219="základní",J219,0)</f>
        <v>0</v>
      </c>
      <c r="BF219" s="127">
        <f>IF(N219="snížená",J219,0)</f>
        <v>0</v>
      </c>
      <c r="BG219" s="127">
        <f>IF(N219="zákl. přenesená",J219,0)</f>
        <v>0</v>
      </c>
      <c r="BH219" s="127">
        <f>IF(N219="sníž. přenesená",J219,0)</f>
        <v>0</v>
      </c>
      <c r="BI219" s="127">
        <f>IF(N219="nulová",J219,0)</f>
        <v>0</v>
      </c>
      <c r="BJ219" s="20" t="s">
        <v>85</v>
      </c>
      <c r="BK219" s="127">
        <f>ROUND(I219*H219,2)</f>
        <v>0</v>
      </c>
      <c r="BL219" s="20" t="s">
        <v>161</v>
      </c>
      <c r="BM219" s="126" t="s">
        <v>1517</v>
      </c>
    </row>
    <row r="220" spans="1:65" s="136" customFormat="1" x14ac:dyDescent="0.2">
      <c r="B220" s="137"/>
      <c r="C220" s="168"/>
      <c r="D220" s="169" t="s">
        <v>163</v>
      </c>
      <c r="E220" s="170" t="s">
        <v>1</v>
      </c>
      <c r="F220" s="171" t="s">
        <v>170</v>
      </c>
      <c r="G220" s="168"/>
      <c r="H220" s="172">
        <v>3</v>
      </c>
      <c r="I220" s="11"/>
      <c r="J220" s="168"/>
      <c r="L220" s="137"/>
      <c r="M220" s="141"/>
      <c r="N220" s="142"/>
      <c r="O220" s="142"/>
      <c r="P220" s="142"/>
      <c r="Q220" s="142"/>
      <c r="R220" s="142"/>
      <c r="S220" s="142"/>
      <c r="T220" s="143"/>
      <c r="AT220" s="138" t="s">
        <v>163</v>
      </c>
      <c r="AU220" s="138" t="s">
        <v>87</v>
      </c>
      <c r="AV220" s="136" t="s">
        <v>87</v>
      </c>
      <c r="AW220" s="136" t="s">
        <v>32</v>
      </c>
      <c r="AX220" s="136" t="s">
        <v>85</v>
      </c>
      <c r="AY220" s="138" t="s">
        <v>155</v>
      </c>
    </row>
    <row r="221" spans="1:65" s="33" customFormat="1" ht="21.6" customHeight="1" x14ac:dyDescent="0.2">
      <c r="A221" s="30"/>
      <c r="B221" s="31"/>
      <c r="C221" s="162" t="s">
        <v>355</v>
      </c>
      <c r="D221" s="162" t="s">
        <v>190</v>
      </c>
      <c r="E221" s="163" t="s">
        <v>1518</v>
      </c>
      <c r="F221" s="164" t="s">
        <v>1260</v>
      </c>
      <c r="G221" s="165" t="s">
        <v>218</v>
      </c>
      <c r="H221" s="166">
        <v>1</v>
      </c>
      <c r="I221" s="10"/>
      <c r="J221" s="167">
        <f>ROUND(I221*H221,2)</f>
        <v>0</v>
      </c>
      <c r="K221" s="158"/>
      <c r="L221" s="159"/>
      <c r="M221" s="160" t="s">
        <v>1</v>
      </c>
      <c r="N221" s="161" t="s">
        <v>42</v>
      </c>
      <c r="O221" s="123"/>
      <c r="P221" s="124">
        <f>O221*H221</f>
        <v>0</v>
      </c>
      <c r="Q221" s="124">
        <v>0</v>
      </c>
      <c r="R221" s="124">
        <f>Q221*H221</f>
        <v>0</v>
      </c>
      <c r="S221" s="124">
        <v>0</v>
      </c>
      <c r="T221" s="125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26" t="s">
        <v>194</v>
      </c>
      <c r="AT221" s="126" t="s">
        <v>190</v>
      </c>
      <c r="AU221" s="126" t="s">
        <v>87</v>
      </c>
      <c r="AY221" s="20" t="s">
        <v>155</v>
      </c>
      <c r="BE221" s="127">
        <f>IF(N221="základní",J221,0)</f>
        <v>0</v>
      </c>
      <c r="BF221" s="127">
        <f>IF(N221="snížená",J221,0)</f>
        <v>0</v>
      </c>
      <c r="BG221" s="127">
        <f>IF(N221="zákl. přenesená",J221,0)</f>
        <v>0</v>
      </c>
      <c r="BH221" s="127">
        <f>IF(N221="sníž. přenesená",J221,0)</f>
        <v>0</v>
      </c>
      <c r="BI221" s="127">
        <f>IF(N221="nulová",J221,0)</f>
        <v>0</v>
      </c>
      <c r="BJ221" s="20" t="s">
        <v>85</v>
      </c>
      <c r="BK221" s="127">
        <f>ROUND(I221*H221,2)</f>
        <v>0</v>
      </c>
      <c r="BL221" s="20" t="s">
        <v>161</v>
      </c>
      <c r="BM221" s="126" t="s">
        <v>1519</v>
      </c>
    </row>
    <row r="222" spans="1:65" s="136" customFormat="1" x14ac:dyDescent="0.2">
      <c r="B222" s="137"/>
      <c r="C222" s="168"/>
      <c r="D222" s="169" t="s">
        <v>163</v>
      </c>
      <c r="E222" s="170" t="s">
        <v>1</v>
      </c>
      <c r="F222" s="171" t="s">
        <v>85</v>
      </c>
      <c r="G222" s="168"/>
      <c r="H222" s="172">
        <v>1</v>
      </c>
      <c r="I222" s="11"/>
      <c r="J222" s="168"/>
      <c r="L222" s="137"/>
      <c r="M222" s="141"/>
      <c r="N222" s="142"/>
      <c r="O222" s="142"/>
      <c r="P222" s="142"/>
      <c r="Q222" s="142"/>
      <c r="R222" s="142"/>
      <c r="S222" s="142"/>
      <c r="T222" s="143"/>
      <c r="AT222" s="138" t="s">
        <v>163</v>
      </c>
      <c r="AU222" s="138" t="s">
        <v>87</v>
      </c>
      <c r="AV222" s="136" t="s">
        <v>87</v>
      </c>
      <c r="AW222" s="136" t="s">
        <v>32</v>
      </c>
      <c r="AX222" s="136" t="s">
        <v>85</v>
      </c>
      <c r="AY222" s="138" t="s">
        <v>155</v>
      </c>
    </row>
    <row r="223" spans="1:65" s="33" customFormat="1" ht="21.6" customHeight="1" x14ac:dyDescent="0.2">
      <c r="A223" s="30"/>
      <c r="B223" s="31"/>
      <c r="C223" s="162" t="s">
        <v>359</v>
      </c>
      <c r="D223" s="162" t="s">
        <v>190</v>
      </c>
      <c r="E223" s="163" t="s">
        <v>1520</v>
      </c>
      <c r="F223" s="164" t="s">
        <v>1521</v>
      </c>
      <c r="G223" s="165" t="s">
        <v>218</v>
      </c>
      <c r="H223" s="166">
        <v>3</v>
      </c>
      <c r="I223" s="10"/>
      <c r="J223" s="167">
        <f>ROUND(I223*H223,2)</f>
        <v>0</v>
      </c>
      <c r="K223" s="158"/>
      <c r="L223" s="159"/>
      <c r="M223" s="160" t="s">
        <v>1</v>
      </c>
      <c r="N223" s="161" t="s">
        <v>42</v>
      </c>
      <c r="O223" s="123"/>
      <c r="P223" s="124">
        <f>O223*H223</f>
        <v>0</v>
      </c>
      <c r="Q223" s="124">
        <v>0</v>
      </c>
      <c r="R223" s="124">
        <f>Q223*H223</f>
        <v>0</v>
      </c>
      <c r="S223" s="124">
        <v>0</v>
      </c>
      <c r="T223" s="125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26" t="s">
        <v>194</v>
      </c>
      <c r="AT223" s="126" t="s">
        <v>190</v>
      </c>
      <c r="AU223" s="126" t="s">
        <v>87</v>
      </c>
      <c r="AY223" s="20" t="s">
        <v>155</v>
      </c>
      <c r="BE223" s="127">
        <f>IF(N223="základní",J223,0)</f>
        <v>0</v>
      </c>
      <c r="BF223" s="127">
        <f>IF(N223="snížená",J223,0)</f>
        <v>0</v>
      </c>
      <c r="BG223" s="127">
        <f>IF(N223="zákl. přenesená",J223,0)</f>
        <v>0</v>
      </c>
      <c r="BH223" s="127">
        <f>IF(N223="sníž. přenesená",J223,0)</f>
        <v>0</v>
      </c>
      <c r="BI223" s="127">
        <f>IF(N223="nulová",J223,0)</f>
        <v>0</v>
      </c>
      <c r="BJ223" s="20" t="s">
        <v>85</v>
      </c>
      <c r="BK223" s="127">
        <f>ROUND(I223*H223,2)</f>
        <v>0</v>
      </c>
      <c r="BL223" s="20" t="s">
        <v>161</v>
      </c>
      <c r="BM223" s="126" t="s">
        <v>1522</v>
      </c>
    </row>
    <row r="224" spans="1:65" s="136" customFormat="1" x14ac:dyDescent="0.2">
      <c r="B224" s="137"/>
      <c r="C224" s="168"/>
      <c r="D224" s="169" t="s">
        <v>163</v>
      </c>
      <c r="E224" s="170" t="s">
        <v>1</v>
      </c>
      <c r="F224" s="171" t="s">
        <v>170</v>
      </c>
      <c r="G224" s="168"/>
      <c r="H224" s="172">
        <v>3</v>
      </c>
      <c r="I224" s="11"/>
      <c r="J224" s="168"/>
      <c r="L224" s="137"/>
      <c r="M224" s="141"/>
      <c r="N224" s="142"/>
      <c r="O224" s="142"/>
      <c r="P224" s="142"/>
      <c r="Q224" s="142"/>
      <c r="R224" s="142"/>
      <c r="S224" s="142"/>
      <c r="T224" s="143"/>
      <c r="AT224" s="138" t="s">
        <v>163</v>
      </c>
      <c r="AU224" s="138" t="s">
        <v>87</v>
      </c>
      <c r="AV224" s="136" t="s">
        <v>87</v>
      </c>
      <c r="AW224" s="136" t="s">
        <v>32</v>
      </c>
      <c r="AX224" s="136" t="s">
        <v>85</v>
      </c>
      <c r="AY224" s="138" t="s">
        <v>155</v>
      </c>
    </row>
    <row r="225" spans="1:65" s="33" customFormat="1" ht="21.6" customHeight="1" x14ac:dyDescent="0.2">
      <c r="A225" s="30"/>
      <c r="B225" s="31"/>
      <c r="C225" s="114" t="s">
        <v>363</v>
      </c>
      <c r="D225" s="114" t="s">
        <v>157</v>
      </c>
      <c r="E225" s="115" t="s">
        <v>1277</v>
      </c>
      <c r="F225" s="116" t="s">
        <v>1278</v>
      </c>
      <c r="G225" s="117" t="s">
        <v>292</v>
      </c>
      <c r="H225" s="118">
        <v>12</v>
      </c>
      <c r="I225" s="4"/>
      <c r="J225" s="119">
        <f>ROUND(I225*H225,2)</f>
        <v>0</v>
      </c>
      <c r="K225" s="120"/>
      <c r="L225" s="31"/>
      <c r="M225" s="121" t="s">
        <v>1</v>
      </c>
      <c r="N225" s="122" t="s">
        <v>42</v>
      </c>
      <c r="O225" s="123"/>
      <c r="P225" s="124">
        <f>O225*H225</f>
        <v>0</v>
      </c>
      <c r="Q225" s="124">
        <v>9.0000000000000006E-5</v>
      </c>
      <c r="R225" s="124">
        <f>Q225*H225</f>
        <v>1.08E-3</v>
      </c>
      <c r="S225" s="124">
        <v>0</v>
      </c>
      <c r="T225" s="125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26" t="s">
        <v>161</v>
      </c>
      <c r="AT225" s="126" t="s">
        <v>157</v>
      </c>
      <c r="AU225" s="126" t="s">
        <v>87</v>
      </c>
      <c r="AY225" s="20" t="s">
        <v>155</v>
      </c>
      <c r="BE225" s="127">
        <f>IF(N225="základní",J225,0)</f>
        <v>0</v>
      </c>
      <c r="BF225" s="127">
        <f>IF(N225="snížená",J225,0)</f>
        <v>0</v>
      </c>
      <c r="BG225" s="127">
        <f>IF(N225="zákl. přenesená",J225,0)</f>
        <v>0</v>
      </c>
      <c r="BH225" s="127">
        <f>IF(N225="sníž. přenesená",J225,0)</f>
        <v>0</v>
      </c>
      <c r="BI225" s="127">
        <f>IF(N225="nulová",J225,0)</f>
        <v>0</v>
      </c>
      <c r="BJ225" s="20" t="s">
        <v>85</v>
      </c>
      <c r="BK225" s="127">
        <f>ROUND(I225*H225,2)</f>
        <v>0</v>
      </c>
      <c r="BL225" s="20" t="s">
        <v>161</v>
      </c>
      <c r="BM225" s="126" t="s">
        <v>1523</v>
      </c>
    </row>
    <row r="226" spans="1:65" s="136" customFormat="1" x14ac:dyDescent="0.2">
      <c r="B226" s="137"/>
      <c r="D226" s="130" t="s">
        <v>163</v>
      </c>
      <c r="E226" s="138" t="s">
        <v>1</v>
      </c>
      <c r="F226" s="139" t="s">
        <v>220</v>
      </c>
      <c r="H226" s="140">
        <v>12</v>
      </c>
      <c r="I226" s="5"/>
      <c r="L226" s="137"/>
      <c r="M226" s="141"/>
      <c r="N226" s="142"/>
      <c r="O226" s="142"/>
      <c r="P226" s="142"/>
      <c r="Q226" s="142"/>
      <c r="R226" s="142"/>
      <c r="S226" s="142"/>
      <c r="T226" s="143"/>
      <c r="AT226" s="138" t="s">
        <v>163</v>
      </c>
      <c r="AU226" s="138" t="s">
        <v>87</v>
      </c>
      <c r="AV226" s="136" t="s">
        <v>87</v>
      </c>
      <c r="AW226" s="136" t="s">
        <v>32</v>
      </c>
      <c r="AX226" s="136" t="s">
        <v>85</v>
      </c>
      <c r="AY226" s="138" t="s">
        <v>155</v>
      </c>
    </row>
    <row r="227" spans="1:65" s="101" customFormat="1" ht="22.8" customHeight="1" x14ac:dyDescent="0.25">
      <c r="B227" s="102"/>
      <c r="D227" s="103" t="s">
        <v>76</v>
      </c>
      <c r="E227" s="112" t="s">
        <v>1524</v>
      </c>
      <c r="F227" s="112" t="s">
        <v>1525</v>
      </c>
      <c r="I227" s="3"/>
      <c r="J227" s="113">
        <f>BK227</f>
        <v>0</v>
      </c>
      <c r="L227" s="102"/>
      <c r="M227" s="106"/>
      <c r="N227" s="107"/>
      <c r="O227" s="107"/>
      <c r="P227" s="108">
        <f>SUM(P228:P232)</f>
        <v>0</v>
      </c>
      <c r="Q227" s="107"/>
      <c r="R227" s="108">
        <f>SUM(R228:R232)</f>
        <v>0</v>
      </c>
      <c r="S227" s="107"/>
      <c r="T227" s="109">
        <f>SUM(T228:T232)</f>
        <v>0</v>
      </c>
      <c r="AR227" s="103" t="s">
        <v>85</v>
      </c>
      <c r="AT227" s="110" t="s">
        <v>76</v>
      </c>
      <c r="AU227" s="110" t="s">
        <v>85</v>
      </c>
      <c r="AY227" s="103" t="s">
        <v>155</v>
      </c>
      <c r="BK227" s="111">
        <f>SUM(BK228:BK232)</f>
        <v>0</v>
      </c>
    </row>
    <row r="228" spans="1:65" s="33" customFormat="1" ht="21.6" customHeight="1" x14ac:dyDescent="0.2">
      <c r="A228" s="30"/>
      <c r="B228" s="31"/>
      <c r="C228" s="114" t="s">
        <v>367</v>
      </c>
      <c r="D228" s="114" t="s">
        <v>157</v>
      </c>
      <c r="E228" s="115" t="s">
        <v>1526</v>
      </c>
      <c r="F228" s="116" t="s">
        <v>1527</v>
      </c>
      <c r="G228" s="117" t="s">
        <v>193</v>
      </c>
      <c r="H228" s="118">
        <v>26.86</v>
      </c>
      <c r="I228" s="4"/>
      <c r="J228" s="119">
        <f>ROUND(I228*H228,2)</f>
        <v>0</v>
      </c>
      <c r="K228" s="120"/>
      <c r="L228" s="31"/>
      <c r="M228" s="121" t="s">
        <v>1</v>
      </c>
      <c r="N228" s="122" t="s">
        <v>42</v>
      </c>
      <c r="O228" s="123"/>
      <c r="P228" s="124">
        <f>O228*H228</f>
        <v>0</v>
      </c>
      <c r="Q228" s="124">
        <v>0</v>
      </c>
      <c r="R228" s="124">
        <f>Q228*H228</f>
        <v>0</v>
      </c>
      <c r="S228" s="124">
        <v>0</v>
      </c>
      <c r="T228" s="125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26" t="s">
        <v>161</v>
      </c>
      <c r="AT228" s="126" t="s">
        <v>157</v>
      </c>
      <c r="AU228" s="126" t="s">
        <v>87</v>
      </c>
      <c r="AY228" s="20" t="s">
        <v>155</v>
      </c>
      <c r="BE228" s="127">
        <f>IF(N228="základní",J228,0)</f>
        <v>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20" t="s">
        <v>85</v>
      </c>
      <c r="BK228" s="127">
        <f>ROUND(I228*H228,2)</f>
        <v>0</v>
      </c>
      <c r="BL228" s="20" t="s">
        <v>161</v>
      </c>
      <c r="BM228" s="126" t="s">
        <v>1528</v>
      </c>
    </row>
    <row r="229" spans="1:65" s="33" customFormat="1" ht="21.6" customHeight="1" x14ac:dyDescent="0.2">
      <c r="A229" s="30"/>
      <c r="B229" s="31"/>
      <c r="C229" s="114" t="s">
        <v>371</v>
      </c>
      <c r="D229" s="114" t="s">
        <v>157</v>
      </c>
      <c r="E229" s="115" t="s">
        <v>1529</v>
      </c>
      <c r="F229" s="116" t="s">
        <v>1530</v>
      </c>
      <c r="G229" s="117" t="s">
        <v>193</v>
      </c>
      <c r="H229" s="118">
        <v>241.74</v>
      </c>
      <c r="I229" s="4"/>
      <c r="J229" s="119">
        <f>ROUND(I229*H229,2)</f>
        <v>0</v>
      </c>
      <c r="K229" s="120"/>
      <c r="L229" s="31"/>
      <c r="M229" s="121" t="s">
        <v>1</v>
      </c>
      <c r="N229" s="122" t="s">
        <v>42</v>
      </c>
      <c r="O229" s="123"/>
      <c r="P229" s="124">
        <f>O229*H229</f>
        <v>0</v>
      </c>
      <c r="Q229" s="124">
        <v>0</v>
      </c>
      <c r="R229" s="124">
        <f>Q229*H229</f>
        <v>0</v>
      </c>
      <c r="S229" s="124">
        <v>0</v>
      </c>
      <c r="T229" s="125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26" t="s">
        <v>161</v>
      </c>
      <c r="AT229" s="126" t="s">
        <v>157</v>
      </c>
      <c r="AU229" s="126" t="s">
        <v>87</v>
      </c>
      <c r="AY229" s="20" t="s">
        <v>155</v>
      </c>
      <c r="BE229" s="127">
        <f>IF(N229="základní",J229,0)</f>
        <v>0</v>
      </c>
      <c r="BF229" s="127">
        <f>IF(N229="snížená",J229,0)</f>
        <v>0</v>
      </c>
      <c r="BG229" s="127">
        <f>IF(N229="zákl. přenesená",J229,0)</f>
        <v>0</v>
      </c>
      <c r="BH229" s="127">
        <f>IF(N229="sníž. přenesená",J229,0)</f>
        <v>0</v>
      </c>
      <c r="BI229" s="127">
        <f>IF(N229="nulová",J229,0)</f>
        <v>0</v>
      </c>
      <c r="BJ229" s="20" t="s">
        <v>85</v>
      </c>
      <c r="BK229" s="127">
        <f>ROUND(I229*H229,2)</f>
        <v>0</v>
      </c>
      <c r="BL229" s="20" t="s">
        <v>161</v>
      </c>
      <c r="BM229" s="126" t="s">
        <v>1531</v>
      </c>
    </row>
    <row r="230" spans="1:65" s="136" customFormat="1" x14ac:dyDescent="0.2">
      <c r="B230" s="137"/>
      <c r="D230" s="130" t="s">
        <v>163</v>
      </c>
      <c r="E230" s="138" t="s">
        <v>1</v>
      </c>
      <c r="F230" s="139" t="s">
        <v>1532</v>
      </c>
      <c r="H230" s="140">
        <v>241.74</v>
      </c>
      <c r="I230" s="5"/>
      <c r="L230" s="137"/>
      <c r="M230" s="141"/>
      <c r="N230" s="142"/>
      <c r="O230" s="142"/>
      <c r="P230" s="142"/>
      <c r="Q230" s="142"/>
      <c r="R230" s="142"/>
      <c r="S230" s="142"/>
      <c r="T230" s="143"/>
      <c r="AT230" s="138" t="s">
        <v>163</v>
      </c>
      <c r="AU230" s="138" t="s">
        <v>87</v>
      </c>
      <c r="AV230" s="136" t="s">
        <v>87</v>
      </c>
      <c r="AW230" s="136" t="s">
        <v>32</v>
      </c>
      <c r="AX230" s="136" t="s">
        <v>85</v>
      </c>
      <c r="AY230" s="138" t="s">
        <v>155</v>
      </c>
    </row>
    <row r="231" spans="1:65" s="33" customFormat="1" ht="21.6" customHeight="1" x14ac:dyDescent="0.2">
      <c r="A231" s="30"/>
      <c r="B231" s="31"/>
      <c r="C231" s="114" t="s">
        <v>375</v>
      </c>
      <c r="D231" s="114" t="s">
        <v>157</v>
      </c>
      <c r="E231" s="115" t="s">
        <v>1533</v>
      </c>
      <c r="F231" s="116" t="s">
        <v>1534</v>
      </c>
      <c r="G231" s="117" t="s">
        <v>193</v>
      </c>
      <c r="H231" s="118">
        <v>26.86</v>
      </c>
      <c r="I231" s="4"/>
      <c r="J231" s="119">
        <f>ROUND(I231*H231,2)</f>
        <v>0</v>
      </c>
      <c r="K231" s="120"/>
      <c r="L231" s="31"/>
      <c r="M231" s="121" t="s">
        <v>1</v>
      </c>
      <c r="N231" s="122" t="s">
        <v>42</v>
      </c>
      <c r="O231" s="123"/>
      <c r="P231" s="124">
        <f>O231*H231</f>
        <v>0</v>
      </c>
      <c r="Q231" s="124">
        <v>0</v>
      </c>
      <c r="R231" s="124">
        <f>Q231*H231</f>
        <v>0</v>
      </c>
      <c r="S231" s="124">
        <v>0</v>
      </c>
      <c r="T231" s="125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26" t="s">
        <v>161</v>
      </c>
      <c r="AT231" s="126" t="s">
        <v>157</v>
      </c>
      <c r="AU231" s="126" t="s">
        <v>87</v>
      </c>
      <c r="AY231" s="20" t="s">
        <v>155</v>
      </c>
      <c r="BE231" s="127">
        <f>IF(N231="základní",J231,0)</f>
        <v>0</v>
      </c>
      <c r="BF231" s="127">
        <f>IF(N231="snížená",J231,0)</f>
        <v>0</v>
      </c>
      <c r="BG231" s="127">
        <f>IF(N231="zákl. přenesená",J231,0)</f>
        <v>0</v>
      </c>
      <c r="BH231" s="127">
        <f>IF(N231="sníž. přenesená",J231,0)</f>
        <v>0</v>
      </c>
      <c r="BI231" s="127">
        <f>IF(N231="nulová",J231,0)</f>
        <v>0</v>
      </c>
      <c r="BJ231" s="20" t="s">
        <v>85</v>
      </c>
      <c r="BK231" s="127">
        <f>ROUND(I231*H231,2)</f>
        <v>0</v>
      </c>
      <c r="BL231" s="20" t="s">
        <v>161</v>
      </c>
      <c r="BM231" s="126" t="s">
        <v>1535</v>
      </c>
    </row>
    <row r="232" spans="1:65" s="33" customFormat="1" ht="32.4" customHeight="1" x14ac:dyDescent="0.2">
      <c r="A232" s="30"/>
      <c r="B232" s="31"/>
      <c r="C232" s="114" t="s">
        <v>379</v>
      </c>
      <c r="D232" s="114" t="s">
        <v>157</v>
      </c>
      <c r="E232" s="115" t="s">
        <v>1536</v>
      </c>
      <c r="F232" s="116" t="s">
        <v>1537</v>
      </c>
      <c r="G232" s="117" t="s">
        <v>193</v>
      </c>
      <c r="H232" s="118">
        <v>26.86</v>
      </c>
      <c r="I232" s="4"/>
      <c r="J232" s="119">
        <f>ROUND(I232*H232,2)</f>
        <v>0</v>
      </c>
      <c r="K232" s="120"/>
      <c r="L232" s="31"/>
      <c r="M232" s="121" t="s">
        <v>1</v>
      </c>
      <c r="N232" s="122" t="s">
        <v>42</v>
      </c>
      <c r="O232" s="123"/>
      <c r="P232" s="124">
        <f>O232*H232</f>
        <v>0</v>
      </c>
      <c r="Q232" s="124">
        <v>0</v>
      </c>
      <c r="R232" s="124">
        <f>Q232*H232</f>
        <v>0</v>
      </c>
      <c r="S232" s="124">
        <v>0</v>
      </c>
      <c r="T232" s="125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26" t="s">
        <v>161</v>
      </c>
      <c r="AT232" s="126" t="s">
        <v>157</v>
      </c>
      <c r="AU232" s="126" t="s">
        <v>87</v>
      </c>
      <c r="AY232" s="20" t="s">
        <v>155</v>
      </c>
      <c r="BE232" s="127">
        <f>IF(N232="základní",J232,0)</f>
        <v>0</v>
      </c>
      <c r="BF232" s="127">
        <f>IF(N232="snížená",J232,0)</f>
        <v>0</v>
      </c>
      <c r="BG232" s="127">
        <f>IF(N232="zákl. přenesená",J232,0)</f>
        <v>0</v>
      </c>
      <c r="BH232" s="127">
        <f>IF(N232="sníž. přenesená",J232,0)</f>
        <v>0</v>
      </c>
      <c r="BI232" s="127">
        <f>IF(N232="nulová",J232,0)</f>
        <v>0</v>
      </c>
      <c r="BJ232" s="20" t="s">
        <v>85</v>
      </c>
      <c r="BK232" s="127">
        <f>ROUND(I232*H232,2)</f>
        <v>0</v>
      </c>
      <c r="BL232" s="20" t="s">
        <v>161</v>
      </c>
      <c r="BM232" s="126" t="s">
        <v>1538</v>
      </c>
    </row>
    <row r="233" spans="1:65" s="101" customFormat="1" ht="22.8" customHeight="1" x14ac:dyDescent="0.25">
      <c r="B233" s="102"/>
      <c r="D233" s="103" t="s">
        <v>76</v>
      </c>
      <c r="E233" s="112" t="s">
        <v>202</v>
      </c>
      <c r="F233" s="112" t="s">
        <v>411</v>
      </c>
      <c r="I233" s="3"/>
      <c r="J233" s="113">
        <f>BK233</f>
        <v>0</v>
      </c>
      <c r="L233" s="102"/>
      <c r="M233" s="106"/>
      <c r="N233" s="107"/>
      <c r="O233" s="107"/>
      <c r="P233" s="108">
        <f>P234</f>
        <v>0</v>
      </c>
      <c r="Q233" s="107"/>
      <c r="R233" s="108">
        <f>R234</f>
        <v>0</v>
      </c>
      <c r="S233" s="107"/>
      <c r="T233" s="109">
        <f>T234</f>
        <v>0</v>
      </c>
      <c r="AR233" s="103" t="s">
        <v>85</v>
      </c>
      <c r="AT233" s="110" t="s">
        <v>76</v>
      </c>
      <c r="AU233" s="110" t="s">
        <v>85</v>
      </c>
      <c r="AY233" s="103" t="s">
        <v>155</v>
      </c>
      <c r="BK233" s="111">
        <f>BK234</f>
        <v>0</v>
      </c>
    </row>
    <row r="234" spans="1:65" s="101" customFormat="1" ht="20.85" customHeight="1" x14ac:dyDescent="0.25">
      <c r="B234" s="102"/>
      <c r="D234" s="103" t="s">
        <v>76</v>
      </c>
      <c r="E234" s="112" t="s">
        <v>467</v>
      </c>
      <c r="F234" s="112" t="s">
        <v>468</v>
      </c>
      <c r="I234" s="3"/>
      <c r="J234" s="113">
        <f>BK234</f>
        <v>0</v>
      </c>
      <c r="L234" s="102"/>
      <c r="M234" s="106"/>
      <c r="N234" s="107"/>
      <c r="O234" s="107"/>
      <c r="P234" s="108">
        <f>P235</f>
        <v>0</v>
      </c>
      <c r="Q234" s="107"/>
      <c r="R234" s="108">
        <f>R235</f>
        <v>0</v>
      </c>
      <c r="S234" s="107"/>
      <c r="T234" s="109">
        <f>T235</f>
        <v>0</v>
      </c>
      <c r="AR234" s="103" t="s">
        <v>85</v>
      </c>
      <c r="AT234" s="110" t="s">
        <v>76</v>
      </c>
      <c r="AU234" s="110" t="s">
        <v>87</v>
      </c>
      <c r="AY234" s="103" t="s">
        <v>155</v>
      </c>
      <c r="BK234" s="111">
        <f>BK235</f>
        <v>0</v>
      </c>
    </row>
    <row r="235" spans="1:65" s="33" customFormat="1" ht="21.6" customHeight="1" x14ac:dyDescent="0.2">
      <c r="A235" s="30"/>
      <c r="B235" s="31"/>
      <c r="C235" s="114" t="s">
        <v>383</v>
      </c>
      <c r="D235" s="114" t="s">
        <v>157</v>
      </c>
      <c r="E235" s="115" t="s">
        <v>470</v>
      </c>
      <c r="F235" s="116" t="s">
        <v>471</v>
      </c>
      <c r="G235" s="117" t="s">
        <v>193</v>
      </c>
      <c r="H235" s="118">
        <v>1.4239999999999999</v>
      </c>
      <c r="I235" s="4"/>
      <c r="J235" s="119">
        <f>ROUND(I235*H235,2)</f>
        <v>0</v>
      </c>
      <c r="K235" s="120"/>
      <c r="L235" s="31"/>
      <c r="M235" s="173" t="s">
        <v>1</v>
      </c>
      <c r="N235" s="174" t="s">
        <v>42</v>
      </c>
      <c r="O235" s="175"/>
      <c r="P235" s="176">
        <f>O235*H235</f>
        <v>0</v>
      </c>
      <c r="Q235" s="176">
        <v>0</v>
      </c>
      <c r="R235" s="176">
        <f>Q235*H235</f>
        <v>0</v>
      </c>
      <c r="S235" s="176">
        <v>0</v>
      </c>
      <c r="T235" s="177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26" t="s">
        <v>161</v>
      </c>
      <c r="AT235" s="126" t="s">
        <v>157</v>
      </c>
      <c r="AU235" s="126" t="s">
        <v>170</v>
      </c>
      <c r="AY235" s="20" t="s">
        <v>155</v>
      </c>
      <c r="BE235" s="127">
        <f>IF(N235="základní",J235,0)</f>
        <v>0</v>
      </c>
      <c r="BF235" s="127">
        <f>IF(N235="snížená",J235,0)</f>
        <v>0</v>
      </c>
      <c r="BG235" s="127">
        <f>IF(N235="zákl. přenesená",J235,0)</f>
        <v>0</v>
      </c>
      <c r="BH235" s="127">
        <f>IF(N235="sníž. přenesená",J235,0)</f>
        <v>0</v>
      </c>
      <c r="BI235" s="127">
        <f>IF(N235="nulová",J235,0)</f>
        <v>0</v>
      </c>
      <c r="BJ235" s="20" t="s">
        <v>85</v>
      </c>
      <c r="BK235" s="127">
        <f>ROUND(I235*H235,2)</f>
        <v>0</v>
      </c>
      <c r="BL235" s="20" t="s">
        <v>161</v>
      </c>
      <c r="BM235" s="126" t="s">
        <v>1539</v>
      </c>
    </row>
    <row r="236" spans="1:65" s="33" customFormat="1" ht="6.9" customHeight="1" x14ac:dyDescent="0.2">
      <c r="A236" s="30"/>
      <c r="B236" s="65"/>
      <c r="C236" s="66"/>
      <c r="D236" s="66"/>
      <c r="E236" s="66"/>
      <c r="F236" s="66"/>
      <c r="G236" s="66"/>
      <c r="H236" s="66"/>
      <c r="I236" s="66"/>
      <c r="J236" s="66"/>
      <c r="K236" s="66"/>
      <c r="L236" s="31"/>
      <c r="M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</row>
  </sheetData>
  <sheetProtection algorithmName="SHA-512" hashValue="bmPPcdTFXQynwlS1kEcrM9yIeJVx8O+gn+NxKOR2wYaCfz0b0BEnhoEUNa2/gHPm3EKXGmqTSq2Mcao9hGUwHQ==" saltValue="RZ2BSvsJZGU+5SQOn2pOpQ==" spinCount="100000" sheet="1" objects="1" scenarios="1"/>
  <autoFilter ref="C122:K235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3556F5-0DF1-4774-B547-89096ECB6F85}"/>
</file>

<file path=customXml/itemProps2.xml><?xml version="1.0" encoding="utf-8"?>
<ds:datastoreItem xmlns:ds="http://schemas.openxmlformats.org/officeDocument/2006/customXml" ds:itemID="{8A32CA3A-4AA9-4084-814F-C3F7906DA818}"/>
</file>

<file path=customXml/itemProps3.xml><?xml version="1.0" encoding="utf-8"?>
<ds:datastoreItem xmlns:ds="http://schemas.openxmlformats.org/officeDocument/2006/customXml" ds:itemID="{A43F34CD-5F78-47B2-93BA-E76942414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D.1.4c - TPS Zdravotechnika</vt:lpstr>
      <vt:lpstr>IO 400 - AREÁLOVÉ ROZVODY...</vt:lpstr>
      <vt:lpstr>IO 401 - RETENČNÍ NÁDRŽ</vt:lpstr>
      <vt:lpstr>IO 420 - AREÁLOVÉ ROZVODY...</vt:lpstr>
      <vt:lpstr>'D.1.4c - TPS Zdravotechnika'!Názvy_tisku</vt:lpstr>
      <vt:lpstr>'IO 400 - AREÁLOVÉ ROZVODY...'!Názvy_tisku</vt:lpstr>
      <vt:lpstr>'IO 401 - RETENČNÍ NÁDRŽ'!Názvy_tisku</vt:lpstr>
      <vt:lpstr>'IO 420 - AREÁLOVÉ ROZVODY...'!Názvy_tisku</vt:lpstr>
      <vt:lpstr>'Rekapitulace stavby'!Názvy_tisku</vt:lpstr>
      <vt:lpstr>'D.1.4c - TPS Zdravotechnika'!Oblast_tisku</vt:lpstr>
      <vt:lpstr>'IO 400 - AREÁLOVÉ ROZVODY...'!Oblast_tisku</vt:lpstr>
      <vt:lpstr>'IO 401 - RETENČNÍ NÁDRŽ'!Oblast_tisku</vt:lpstr>
      <vt:lpstr>'IO 420 - AREÁLOVÉ ROZVODY...'!Oblast_tisku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Petr Blažek</cp:lastModifiedBy>
  <dcterms:created xsi:type="dcterms:W3CDTF">2021-06-04T17:59:26Z</dcterms:created>
  <dcterms:modified xsi:type="dcterms:W3CDTF">2021-06-06T19:13:27Z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